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1000/2621004 Precarga Hub Aeri/PLIEGOS/"/>
    </mc:Choice>
  </mc:AlternateContent>
  <xr:revisionPtr revIDLastSave="528" documentId="8_{CD0DE91E-E402-4457-85A5-D70C985A2901}" xr6:coauthVersionLast="47" xr6:coauthVersionMax="47" xr10:uidLastSave="{22A85BA2-EF52-467D-AD74-FD83B94EA395}"/>
  <bookViews>
    <workbookView xWindow="660" yWindow="195" windowWidth="14445" windowHeight="16455" xr2:uid="{00000000-000D-0000-FFFF-FFFF00000000}"/>
  </bookViews>
  <sheets>
    <sheet name="2521011 Presupuesto" sheetId="10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0" l="1"/>
  <c r="F7" i="10"/>
  <c r="F8" i="10"/>
  <c r="F9" i="10"/>
  <c r="F10" i="10"/>
  <c r="F11" i="10"/>
  <c r="F12" i="10"/>
  <c r="F15" i="10"/>
  <c r="F16" i="10" s="1"/>
  <c r="F18" i="10"/>
  <c r="F19" i="10"/>
  <c r="F20" i="10"/>
  <c r="F21" i="10"/>
  <c r="F24" i="10"/>
  <c r="F25" i="10"/>
  <c r="F28" i="10"/>
  <c r="F29" i="10"/>
  <c r="F30" i="10"/>
  <c r="F31" i="10"/>
  <c r="F32" i="10"/>
  <c r="F5" i="10"/>
  <c r="F35" i="10"/>
  <c r="F36" i="10" s="1"/>
  <c r="F26" i="10" l="1"/>
  <c r="F33" i="10"/>
  <c r="F13" i="10"/>
  <c r="F22" i="10"/>
  <c r="F38" i="10" l="1"/>
  <c r="F41" i="10" l="1"/>
  <c r="F40" i="10"/>
  <c r="F43" i="10" l="1"/>
</calcChain>
</file>

<file path=xl/sharedStrings.xml><?xml version="1.0" encoding="utf-8"?>
<sst xmlns="http://schemas.openxmlformats.org/spreadsheetml/2006/main" count="66" uniqueCount="52">
  <si>
    <t>NUM.</t>
  </si>
  <si>
    <t>UM</t>
  </si>
  <si>
    <t>DESCRIPCION</t>
  </si>
  <si>
    <t>IMPORTE</t>
  </si>
  <si>
    <t>PRECIO</t>
  </si>
  <si>
    <t>PRESUPUESTO</t>
  </si>
  <si>
    <t>MEDICIÓN</t>
  </si>
  <si>
    <t>EJECUCIÓN DE LA PRECARGA PARCELA AENA</t>
  </si>
  <si>
    <t>Desbroce y limpieza del terreno con arbustos, con medios mecánicos. Comprende los trabajos necesarios para retirar de las zonas previstas para la edificación o urbanización: arbustos, pequeñas plantas, tocones, maleza, broza, maderas caídas, escombros, basuras o cualquier otro material existente, hasta una profundidad no menor que el espesor de la capa de tierra vegetal, considerando como mínima 20 cm; y carga a camión.
Replanteo en el terreno. Corte de arbustos. Remoción mecánica de los materiales de desbroce. Retirada y disposición mecánica de los materiales objeto de desbroce. Carga a camión.</t>
  </si>
  <si>
    <t>Demolición de pavimento de aglomerado asfáltico en calzada, de 20 cm de espesor medio, con martillo neumático, y carga manual sobre camión o contenedor.</t>
  </si>
  <si>
    <t>TRABAJOS PREVIOS</t>
  </si>
  <si>
    <t>APORTACIÓN DE TIERRAS</t>
  </si>
  <si>
    <t>PRECARGA</t>
  </si>
  <si>
    <t>MEDICIONES</t>
  </si>
  <si>
    <t>GESTIÓN DE RESIDUOS</t>
  </si>
  <si>
    <t>SEGURIDAD Y SALUD</t>
  </si>
  <si>
    <t>Excavación de zanjas para cimentaciones hasta una profundidad de 2 m, en cualquier tipo de terreno, con medios mecánicos, y carga a camión.
Replanteo general y fijación de los puntos y niveles de referencia. Colocación de las camillas en las esquinas y extremos de Las alineaciones. Excavación en sucesivas franjas horizontales y extracción de tierras. Refinado de fondos y laterales a mano, con extracción de las tierras. Carga a camión de los materiales excavados.</t>
  </si>
  <si>
    <t>Transporte con camión de residuos de aglomerados, a vertedero específico, instalación de tratamiento de residuos de construcción y demolición externa a la obra o centro de valorización o eliminación de residuos, situado a 10 km de distancia.</t>
  </si>
  <si>
    <t>Transporte de tierras con camión de los productos procedentes de la excavación de cualquier tipo de terreno a vertedero específico, instalación de tratamiento de residuos de construcción y demolición externa a la obra o centro de valorización o eliminación de residuos, situado a una distancia máxima de 10 km.</t>
  </si>
  <si>
    <t>M2</t>
  </si>
  <si>
    <t>M3</t>
  </si>
  <si>
    <t>M4</t>
  </si>
  <si>
    <t>M5</t>
  </si>
  <si>
    <t>M6</t>
  </si>
  <si>
    <t>UD</t>
  </si>
  <si>
    <t>PA</t>
  </si>
  <si>
    <t>TOTAL SEGURIDAD Y SALUD</t>
  </si>
  <si>
    <t>TOTAL GESTIÓN DE RESIDUOS</t>
  </si>
  <si>
    <t>TOTAL MEDICIONES</t>
  </si>
  <si>
    <t>TOTAL PRECARGA</t>
  </si>
  <si>
    <t>TOTAL APORTACIÓN DE TIERRAS</t>
  </si>
  <si>
    <t>TOTAL TRABAJOS PREVIOS</t>
  </si>
  <si>
    <t xml:space="preserve">Formación de precarga ejecución de la precarga del terreno mediante el extendido y compactado de material granular (o de préstamo), con el fin de generar una carga adicional temporal sobre el terreno natural o mejorado para acelerar los procesos de consolidación del suelo y reducir asentamientos diferidos. Incluye el transporte, extendido, humedecimiento o secado del material, conformación de capas sucesivas de espesor adecuado y compactado con equipo mecánico hasta alcanzar la densidad especificada en planos o especificaciones técnicas. </t>
  </si>
  <si>
    <t xml:space="preserve">Suministro de prismas ópticos modelo GPR112 o equivalente, con sombrero de lluvia (protector superior metálico o plástico de alta resistencia), utilizados en levantamientos topográficos, replanteos, auscultaciones geodésicas y control de estructuras.
El trabajo comprende la adquisición, transporte, entrega y verificación del material conforme a las especificaciones técnicas del fabricante y a las normas aplicables. Los prismas serán nuevos, originales, calibrados y compatibles con equipos de estación total de la marca Leica o equivalentes. </t>
  </si>
  <si>
    <t>Cuerpo de muro de escollera de bloques de piedra caliza, careada, de 800 a 1200 kg, colocados con retroexcavadora sobre cadenas con pinza para escollera.</t>
  </si>
  <si>
    <t>Ejecución de todas las actividades de prevención, control y monitoreo de riesgos laborales y seguridad industrial durante la ejecución del proyecto de precarga, garantizando el cumplimiento de la normativa nacional de seguridad y salud en el trabajo, así como los lineamientos del Plan de Seguridad y Salud en el Trabajo (PSST) aprobado para la obra. El trabajo comprende la planificación, provisión de recursos, implementación de medidas preventivas, inspecciones, capacitaciones, reportes y supervisión continua, asegurando la integridad del personal, contratistas, visitantes y terceros en el área de obra.</t>
  </si>
  <si>
    <t>PRESUPUESTO DE EJECUCIÓN MATERIAL</t>
  </si>
  <si>
    <t>GASTOS GENERALES DE OBRA (16%)</t>
  </si>
  <si>
    <t>BENEFICIO INDUSTRIAL (7%)</t>
  </si>
  <si>
    <t>TOTAL PRESUPUESTO DE EJECUCIÓN POR CONTRATA</t>
  </si>
  <si>
    <t>Demolición de pavimento de losetas colocadas sobre base de hormigón de hasta 20 cm de espesor, incluido la demolición de la base, de ancho más de 2 m con retroexcavadora con martillo rompedor y carga sobre camión con medios mecánicos</t>
  </si>
  <si>
    <t>Transporte de desbroce con camión de los productos procedentes de la excavación de cualquier tipo de terreno a vertedero específico, instalación de tratamiento de residuos de construcción y demolición externa a la obra o centro de valorización o eliminación de residuos, situado a una distancia máxima de 10 km.
Transporte de tierras a vertedero específico, instalación de
tratamiento de residuos de construcción y demolición externa a la obra o centro de valorización o eliminación de residuos, con protección de las mismas mediante su cubrición con lonas o toldos.</t>
  </si>
  <si>
    <t>Transporte con camión de residuos inertes de ladrillos, tejas y materiales cerámicos, producidos en obras de construcción y/o demolición, a vertedero específico, instalación de tratamiento de residuos de construcción y demolición externa a la obra o centro de valorización o eliminación de residuos, situado a 10 km de distancia.</t>
  </si>
  <si>
    <t>Suministro e instalación de materiales de PVC (paneles, carillas, molduras, cenefas u otros elementos de acabado), incluyendo todos los accesorios, fijaciones y mano de obra especializada necesaria para su correcta colocación o especificaciones del proyecto. Los trabajos comprenden la recepción del material, corte, ajuste, fijación, sellado, limpieza y acabado final, garantizando uniformidad, alineamiento y estética conforme a las tolerancias establecidas.</t>
  </si>
  <si>
    <t>Ejecución de todos los trabajos topográficos necesarios para el desarrollo, control y seguimiento de la obra, incluyendo el levantamiento topográfico inicial, replanteos, controles de niveles, alineamientos, cubicaciones, monitoreos, planos finales y demás actividades complementarias que sean requeridas durante la ejecución del proyecto. El alcance comprende el suministro de personal técnico calificado, equipos, instrumentos, software, transporte, materiales y todos los recursos necesarios para garantizar la correcta ejecución y control geométrico de la obra en todas sus etapas, conforme a los planos y especificaciones técnicas del expediente aprobado.</t>
  </si>
  <si>
    <t xml:space="preserve">Ejecución de todos los estudios, ensayos y controles geotécnicos necesarios para la caracterización, control y seguimiento del comportamiento del suelo y materiales de fundación durante la ejecución del proyecto. La partida incluye el suministro de personal especializado, equipos, instrumentación, ensayos de campo y laboratorio, interpretación de resultados y emisión de informes técnicos, realizados conforme a las normas nacionales e internacionales aplicables y a las especificaciones del expediente técnico. </t>
  </si>
  <si>
    <t>Ejecución de todas las actividades de gestión integral de residuos sólidos generados durante la ejecución del proyecto de precarga, conforme a la Ley de Gestión Integral de Residuos Sólidos (y normas ambientales vigentes). El trabajo comprende la planificación, segregación, almacenamiento, transporte, disposición final, control y trazabilidad de residuos sólidos generados por las labores de movimiento de tierras, compactación, operación de maquinaria, campamento y actividades de apoyo, asegurando el cumplimiento de los requisitos técnicos, ambientales y de seguridad establecidos por la autoridad competente y el plan de manejo ambiental del proyecto.</t>
  </si>
  <si>
    <t>Disposición controlada de residuos en vertedero autorizado incluido el canon sobre la disposición controlada de residuos de la construcción segün la LLEI 8/2008, de residuos de tierra inertes con una densidad 0,8 t/m3, procedentes de excavación, con código 17 05 04 según la Lista Europea de Residuos</t>
  </si>
  <si>
    <t>Disposición controlada de residuos en vertedero autorizado incluido el canon sobre la disposición controlada de residuos de la construcción según la LLEI 8/2008, de residuos de aglomerado asfáltico no peligrosos con una densidad 1,45 t/m3, procedentes de construcción o demolición, con código 17 03 02 según la Lista Europea de Residuos.</t>
  </si>
  <si>
    <t>Disposición controlada de residuos inertes de hormigón con una densidad 1,45 t/m3 procedentes de construcción o demolición (LER código 17 01 01), en vertedero autorizado, incluido el canon sobre la disposición controlada de residuos de la construcción según la LLEI 8/2008.</t>
  </si>
  <si>
    <t>Disposición controlada de residuos en vertedero autorizado incluido el canon sobre la disposición controlada de residuos de la construcción según la LLEI 8/2008, de residuos de tierra inertes con una densidad 1,6 t/m3, procedentes de excavación, con código 17 05 04 según la Lista Europea de Residuos, para seguridad y salud.</t>
  </si>
  <si>
    <t>Suministro y transporte de material seleccionado Tipo I, conforme a lo establecido en el Pliego de Prescripciones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</si>
</sst>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7"/>
      <color theme="1"/>
      <name val="Calibri"/>
      <family val="2"/>
    </font>
    <font>
      <sz val="7"/>
      <color indexed="8"/>
      <name val="Calibri"/>
      <family val="2"/>
    </font>
    <font>
      <sz val="7"/>
      <color rgb="FF131313"/>
      <name val="Calibri"/>
      <family val="2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indexed="9"/>
      <name val="Calibri"/>
      <family val="2"/>
      <scheme val="minor"/>
    </font>
    <font>
      <b/>
      <sz val="7"/>
      <color theme="1"/>
      <name val="Calibri"/>
      <family val="2"/>
    </font>
    <font>
      <sz val="8"/>
      <name val="Calibri"/>
      <family val="2"/>
      <scheme val="minor"/>
    </font>
    <font>
      <b/>
      <sz val="7"/>
      <color rgb="FF13131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44"/>
        <bgColor indexed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3" fontId="7" fillId="4" borderId="0" xfId="1" applyNumberFormat="1" applyFont="1" applyFill="1" applyAlignment="1">
      <alignment horizontal="right" vertical="center"/>
    </xf>
    <xf numFmtId="44" fontId="7" fillId="4" borderId="0" xfId="2" applyFont="1" applyFill="1" applyBorder="1" applyAlignment="1">
      <alignment vertical="center"/>
    </xf>
    <xf numFmtId="4" fontId="8" fillId="2" borderId="0" xfId="1" applyNumberFormat="1" applyFont="1" applyFill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top" wrapText="1"/>
    </xf>
    <xf numFmtId="164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3" fontId="3" fillId="5" borderId="4" xfId="1" applyNumberFormat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left" vertical="center" wrapText="1"/>
    </xf>
    <xf numFmtId="164" fontId="3" fillId="5" borderId="0" xfId="1" applyNumberFormat="1" applyFont="1" applyFill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5" borderId="4" xfId="0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44" fontId="3" fillId="0" borderId="2" xfId="1" applyNumberFormat="1" applyFont="1" applyBorder="1" applyAlignment="1">
      <alignment horizontal="center" vertical="center"/>
    </xf>
    <xf numFmtId="44" fontId="3" fillId="0" borderId="1" xfId="1" applyNumberFormat="1" applyFont="1" applyBorder="1" applyAlignment="1">
      <alignment horizontal="center" vertical="center"/>
    </xf>
    <xf numFmtId="44" fontId="3" fillId="5" borderId="4" xfId="1" applyNumberFormat="1" applyFont="1" applyFill="1" applyBorder="1" applyAlignment="1">
      <alignment horizontal="center" vertical="center"/>
    </xf>
    <xf numFmtId="4" fontId="9" fillId="5" borderId="0" xfId="0" applyNumberFormat="1" applyFont="1" applyFill="1" applyAlignment="1">
      <alignment horizontal="center" vertical="center"/>
    </xf>
    <xf numFmtId="164" fontId="9" fillId="5" borderId="0" xfId="0" applyNumberFormat="1" applyFont="1" applyFill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49" fontId="9" fillId="5" borderId="0" xfId="0" applyNumberFormat="1" applyFont="1" applyFill="1" applyAlignment="1">
      <alignment horizontal="right" vertical="center" wrapText="1"/>
    </xf>
    <xf numFmtId="49" fontId="9" fillId="5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165" fontId="3" fillId="0" borderId="0" xfId="1" applyNumberFormat="1" applyFont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3" fontId="7" fillId="4" borderId="0" xfId="1" applyNumberFormat="1" applyFont="1" applyFill="1" applyAlignment="1">
      <alignment horizontal="right" vertical="center" wrapText="1"/>
    </xf>
  </cellXfs>
  <cellStyles count="3">
    <cellStyle name="Moneda" xfId="2" builtinId="4"/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FC25-0030-4D54-8E39-EB2FE98F9F07}">
  <sheetPr>
    <pageSetUpPr fitToPage="1"/>
  </sheetPr>
  <dimension ref="A1:S5599"/>
  <sheetViews>
    <sheetView showGridLines="0" tabSelected="1" topLeftCell="A10" zoomScale="160" zoomScaleNormal="160" workbookViewId="0">
      <selection activeCell="C16" sqref="C16"/>
    </sheetView>
  </sheetViews>
  <sheetFormatPr baseColWidth="10" defaultColWidth="11.42578125" defaultRowHeight="9" x14ac:dyDescent="0.25"/>
  <cols>
    <col min="1" max="1" width="7.5703125" style="2" bestFit="1" customWidth="1"/>
    <col min="2" max="2" width="3.140625" style="2" customWidth="1"/>
    <col min="3" max="3" width="33.7109375" style="3" bestFit="1" customWidth="1"/>
    <col min="4" max="4" width="8.140625" style="5" customWidth="1"/>
    <col min="5" max="5" width="8.85546875" style="5" customWidth="1"/>
    <col min="6" max="6" width="12.42578125" style="4" bestFit="1" customWidth="1"/>
    <col min="7" max="7" width="11.85546875" style="1" bestFit="1" customWidth="1"/>
    <col min="8" max="16384" width="11.42578125" style="1"/>
  </cols>
  <sheetData>
    <row r="1" spans="1:19" ht="15" customHeight="1" x14ac:dyDescent="0.25">
      <c r="A1" s="15"/>
      <c r="B1" s="15"/>
      <c r="C1" s="15" t="s">
        <v>7</v>
      </c>
      <c r="D1" s="15"/>
      <c r="E1" s="15"/>
      <c r="F1" s="15"/>
      <c r="H1" s="58"/>
    </row>
    <row r="2" spans="1:19" ht="15" customHeight="1" x14ac:dyDescent="0.25">
      <c r="A2" s="61" t="s">
        <v>5</v>
      </c>
      <c r="B2" s="61"/>
      <c r="C2" s="61"/>
      <c r="D2" s="61"/>
      <c r="E2" s="61"/>
      <c r="F2" s="61"/>
    </row>
    <row r="3" spans="1:19" ht="15" customHeight="1" thickBot="1" x14ac:dyDescent="0.3">
      <c r="A3" s="7" t="s">
        <v>0</v>
      </c>
      <c r="B3" s="7" t="s">
        <v>1</v>
      </c>
      <c r="C3" s="20" t="s">
        <v>2</v>
      </c>
      <c r="D3" s="7" t="s">
        <v>4</v>
      </c>
      <c r="E3" s="7" t="s">
        <v>6</v>
      </c>
      <c r="F3" s="21" t="s">
        <v>3</v>
      </c>
    </row>
    <row r="4" spans="1:19" s="27" customFormat="1" ht="15.6" customHeight="1" x14ac:dyDescent="0.25">
      <c r="A4" s="28"/>
      <c r="B4" s="28"/>
      <c r="C4" s="29" t="s">
        <v>10</v>
      </c>
      <c r="D4" s="28"/>
      <c r="E4" s="28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6" x14ac:dyDescent="0.25">
      <c r="A5" s="10">
        <v>1</v>
      </c>
      <c r="B5" s="10" t="s">
        <v>19</v>
      </c>
      <c r="C5" s="18" t="s">
        <v>8</v>
      </c>
      <c r="D5" s="44"/>
      <c r="E5" s="10">
        <v>5425.65</v>
      </c>
      <c r="F5" s="19">
        <f>ROUND(D5*E5,2)</f>
        <v>0</v>
      </c>
      <c r="H5" s="6"/>
      <c r="I5" s="59"/>
    </row>
    <row r="6" spans="1:19" ht="27" x14ac:dyDescent="0.25">
      <c r="A6" s="10">
        <v>2</v>
      </c>
      <c r="B6" s="10" t="s">
        <v>19</v>
      </c>
      <c r="C6" s="18" t="s">
        <v>9</v>
      </c>
      <c r="D6" s="44"/>
      <c r="E6" s="10">
        <v>842.24</v>
      </c>
      <c r="F6" s="19">
        <f t="shared" ref="F6:F12" si="0">ROUND(D6*E6,2)</f>
        <v>0</v>
      </c>
      <c r="H6" s="6"/>
      <c r="I6" s="59"/>
    </row>
    <row r="7" spans="1:19" ht="45" x14ac:dyDescent="0.25">
      <c r="A7" s="10">
        <v>3</v>
      </c>
      <c r="B7" s="10" t="s">
        <v>19</v>
      </c>
      <c r="C7" s="18" t="s">
        <v>40</v>
      </c>
      <c r="D7" s="44"/>
      <c r="E7" s="10">
        <v>1131</v>
      </c>
      <c r="F7" s="19">
        <f t="shared" si="0"/>
        <v>0</v>
      </c>
      <c r="H7" s="6"/>
      <c r="I7" s="59"/>
    </row>
    <row r="8" spans="1:19" ht="99" x14ac:dyDescent="0.25">
      <c r="A8" s="10">
        <v>4</v>
      </c>
      <c r="B8" s="10" t="s">
        <v>20</v>
      </c>
      <c r="C8" s="18" t="s">
        <v>16</v>
      </c>
      <c r="D8" s="44"/>
      <c r="E8" s="10">
        <v>2400</v>
      </c>
      <c r="F8" s="19">
        <f t="shared" si="0"/>
        <v>0</v>
      </c>
      <c r="H8" s="6"/>
      <c r="I8" s="59"/>
    </row>
    <row r="9" spans="1:19" ht="117" x14ac:dyDescent="0.25">
      <c r="A9" s="10">
        <v>5</v>
      </c>
      <c r="B9" s="10" t="s">
        <v>20</v>
      </c>
      <c r="C9" s="18" t="s">
        <v>41</v>
      </c>
      <c r="D9" s="44"/>
      <c r="E9" s="10">
        <v>5425.65</v>
      </c>
      <c r="F9" s="19">
        <f t="shared" si="0"/>
        <v>0</v>
      </c>
      <c r="H9" s="6"/>
      <c r="I9" s="59"/>
    </row>
    <row r="10" spans="1:19" ht="45" x14ac:dyDescent="0.25">
      <c r="A10" s="10">
        <v>6</v>
      </c>
      <c r="B10" s="10" t="s">
        <v>21</v>
      </c>
      <c r="C10" s="18" t="s">
        <v>17</v>
      </c>
      <c r="D10" s="44"/>
      <c r="E10" s="10">
        <v>842.24</v>
      </c>
      <c r="F10" s="19">
        <f t="shared" si="0"/>
        <v>0</v>
      </c>
      <c r="H10" s="6"/>
      <c r="I10" s="59"/>
    </row>
    <row r="11" spans="1:19" ht="54" x14ac:dyDescent="0.25">
      <c r="A11" s="9">
        <v>7</v>
      </c>
      <c r="B11" s="10" t="s">
        <v>22</v>
      </c>
      <c r="C11" s="32" t="s">
        <v>42</v>
      </c>
      <c r="D11" s="44"/>
      <c r="E11" s="11">
        <v>1131</v>
      </c>
      <c r="F11" s="19">
        <f t="shared" si="0"/>
        <v>0</v>
      </c>
      <c r="H11" s="60"/>
      <c r="I11" s="59"/>
      <c r="J11" s="4"/>
    </row>
    <row r="12" spans="1:19" ht="54" x14ac:dyDescent="0.25">
      <c r="A12" s="16">
        <v>8</v>
      </c>
      <c r="B12" s="10" t="s">
        <v>23</v>
      </c>
      <c r="C12" s="33" t="s">
        <v>18</v>
      </c>
      <c r="D12" s="44"/>
      <c r="E12" s="17">
        <v>2400</v>
      </c>
      <c r="F12" s="19">
        <f t="shared" si="0"/>
        <v>0</v>
      </c>
      <c r="H12" s="60"/>
      <c r="I12" s="59"/>
      <c r="J12" s="4"/>
    </row>
    <row r="13" spans="1:19" ht="14.1" customHeight="1" thickBot="1" x14ac:dyDescent="0.3">
      <c r="A13" s="37"/>
      <c r="B13" s="7"/>
      <c r="C13" s="38" t="s">
        <v>31</v>
      </c>
      <c r="D13" s="45"/>
      <c r="E13" s="39"/>
      <c r="F13" s="40">
        <f>SUM(F5:F12)</f>
        <v>0</v>
      </c>
      <c r="H13" s="60"/>
      <c r="I13" s="59"/>
      <c r="J13" s="4"/>
    </row>
    <row r="14" spans="1:19" s="27" customFormat="1" ht="15.6" customHeight="1" x14ac:dyDescent="0.25">
      <c r="A14" s="22"/>
      <c r="B14" s="23"/>
      <c r="C14" s="24" t="s">
        <v>11</v>
      </c>
      <c r="D14" s="46"/>
      <c r="E14" s="25"/>
      <c r="F14" s="26"/>
      <c r="G14" s="1"/>
      <c r="H14" s="60"/>
      <c r="I14" s="59"/>
      <c r="J14" s="4"/>
      <c r="K14" s="1"/>
      <c r="L14" s="1"/>
      <c r="M14" s="1"/>
      <c r="N14" s="1"/>
      <c r="O14" s="1"/>
      <c r="P14" s="1"/>
      <c r="Q14" s="1"/>
      <c r="R14" s="1"/>
      <c r="S14" s="1"/>
    </row>
    <row r="15" spans="1:19" ht="27" x14ac:dyDescent="0.25">
      <c r="A15" s="9">
        <v>9</v>
      </c>
      <c r="B15" s="10" t="s">
        <v>20</v>
      </c>
      <c r="C15" s="34" t="s">
        <v>51</v>
      </c>
      <c r="D15" s="44"/>
      <c r="E15" s="11">
        <v>29145</v>
      </c>
      <c r="F15" s="12">
        <f>ROUND(D15*E15,2)</f>
        <v>0</v>
      </c>
      <c r="H15" s="60"/>
      <c r="I15" s="59"/>
      <c r="J15" s="4"/>
    </row>
    <row r="16" spans="1:19" ht="14.1" customHeight="1" thickBot="1" x14ac:dyDescent="0.3">
      <c r="A16" s="37"/>
      <c r="B16" s="7"/>
      <c r="C16" s="41" t="s">
        <v>30</v>
      </c>
      <c r="D16" s="45"/>
      <c r="E16" s="39"/>
      <c r="F16" s="40">
        <f>F15</f>
        <v>0</v>
      </c>
      <c r="H16" s="60"/>
      <c r="I16" s="59"/>
      <c r="J16" s="4"/>
    </row>
    <row r="17" spans="1:19" s="27" customFormat="1" ht="15.6" customHeight="1" x14ac:dyDescent="0.25">
      <c r="A17" s="22"/>
      <c r="B17" s="23"/>
      <c r="C17" s="36" t="s">
        <v>12</v>
      </c>
      <c r="D17" s="46"/>
      <c r="E17" s="25"/>
      <c r="F17" s="26"/>
      <c r="G17" s="1"/>
      <c r="H17" s="60"/>
      <c r="I17" s="59"/>
      <c r="J17" s="4"/>
      <c r="K17" s="1"/>
      <c r="L17" s="1"/>
      <c r="M17" s="1"/>
      <c r="N17" s="1"/>
      <c r="O17" s="1"/>
      <c r="P17" s="1"/>
      <c r="Q17" s="1"/>
      <c r="R17" s="1"/>
      <c r="S17" s="1"/>
    </row>
    <row r="18" spans="1:19" ht="99" x14ac:dyDescent="0.25">
      <c r="A18" s="9">
        <v>10</v>
      </c>
      <c r="B18" s="10" t="s">
        <v>20</v>
      </c>
      <c r="C18" s="32" t="s">
        <v>32</v>
      </c>
      <c r="D18" s="44"/>
      <c r="E18" s="11">
        <v>145725</v>
      </c>
      <c r="F18" s="12">
        <f>ROUND(D18*E18,2)</f>
        <v>0</v>
      </c>
      <c r="H18" s="60"/>
      <c r="I18" s="59"/>
      <c r="J18" s="4"/>
    </row>
    <row r="19" spans="1:19" ht="99" x14ac:dyDescent="0.25">
      <c r="A19" s="9">
        <v>11</v>
      </c>
      <c r="B19" s="10" t="s">
        <v>24</v>
      </c>
      <c r="C19" s="32" t="s">
        <v>33</v>
      </c>
      <c r="D19" s="44"/>
      <c r="E19" s="11">
        <v>8</v>
      </c>
      <c r="F19" s="12">
        <f t="shared" ref="F19:F21" si="1">ROUND(D19*E19,2)</f>
        <v>0</v>
      </c>
      <c r="H19" s="60"/>
      <c r="I19" s="59"/>
      <c r="J19" s="4"/>
    </row>
    <row r="20" spans="1:19" ht="81" x14ac:dyDescent="0.25">
      <c r="A20" s="8">
        <v>12</v>
      </c>
      <c r="B20" s="6" t="s">
        <v>25</v>
      </c>
      <c r="C20" s="35" t="s">
        <v>43</v>
      </c>
      <c r="D20" s="44"/>
      <c r="E20" s="5">
        <v>1</v>
      </c>
      <c r="F20" s="12">
        <f t="shared" si="1"/>
        <v>0</v>
      </c>
      <c r="H20" s="60"/>
      <c r="I20" s="59"/>
      <c r="J20" s="4"/>
    </row>
    <row r="21" spans="1:19" ht="36" x14ac:dyDescent="0.25">
      <c r="A21" s="9">
        <v>13</v>
      </c>
      <c r="B21" s="10" t="s">
        <v>20</v>
      </c>
      <c r="C21" s="32" t="s">
        <v>34</v>
      </c>
      <c r="D21" s="44"/>
      <c r="E21" s="11">
        <v>375</v>
      </c>
      <c r="F21" s="12">
        <f t="shared" si="1"/>
        <v>0</v>
      </c>
      <c r="H21" s="60"/>
      <c r="I21" s="59"/>
      <c r="J21" s="4"/>
    </row>
    <row r="22" spans="1:19" ht="14.1" customHeight="1" thickBot="1" x14ac:dyDescent="0.3">
      <c r="A22" s="37"/>
      <c r="B22" s="7"/>
      <c r="C22" s="38" t="s">
        <v>29</v>
      </c>
      <c r="D22" s="45"/>
      <c r="E22" s="39"/>
      <c r="F22" s="40">
        <f>SUM(F18:F21)</f>
        <v>0</v>
      </c>
      <c r="H22" s="60"/>
      <c r="I22" s="59"/>
      <c r="J22" s="4"/>
    </row>
    <row r="23" spans="1:19" s="27" customFormat="1" ht="15.6" customHeight="1" x14ac:dyDescent="0.25">
      <c r="A23" s="22"/>
      <c r="B23" s="23"/>
      <c r="C23" s="24" t="s">
        <v>13</v>
      </c>
      <c r="D23" s="46"/>
      <c r="E23" s="25"/>
      <c r="F23" s="26"/>
      <c r="G23" s="1"/>
      <c r="H23" s="60"/>
      <c r="I23" s="59"/>
      <c r="J23" s="4"/>
      <c r="K23" s="1"/>
      <c r="L23" s="1"/>
      <c r="M23" s="1"/>
      <c r="N23" s="1"/>
      <c r="O23" s="1"/>
      <c r="P23" s="1"/>
      <c r="Q23" s="1"/>
      <c r="R23" s="1"/>
      <c r="S23" s="1"/>
    </row>
    <row r="24" spans="1:19" ht="117" x14ac:dyDescent="0.25">
      <c r="A24" s="9">
        <v>14</v>
      </c>
      <c r="B24" s="10" t="s">
        <v>25</v>
      </c>
      <c r="C24" s="32" t="s">
        <v>44</v>
      </c>
      <c r="D24" s="44"/>
      <c r="E24" s="11">
        <v>1</v>
      </c>
      <c r="F24" s="12">
        <f>ROUND(D24*E24,2)</f>
        <v>0</v>
      </c>
      <c r="H24" s="60"/>
      <c r="I24" s="59"/>
      <c r="J24" s="4"/>
    </row>
    <row r="25" spans="1:19" ht="90" x14ac:dyDescent="0.25">
      <c r="A25" s="9">
        <v>15</v>
      </c>
      <c r="B25" s="10" t="s">
        <v>25</v>
      </c>
      <c r="C25" s="32" t="s">
        <v>45</v>
      </c>
      <c r="D25" s="44"/>
      <c r="E25" s="11">
        <v>1</v>
      </c>
      <c r="F25" s="12">
        <f>ROUND(D25*E25,2)</f>
        <v>0</v>
      </c>
      <c r="H25" s="60"/>
      <c r="I25" s="59"/>
      <c r="J25" s="4"/>
    </row>
    <row r="26" spans="1:19" ht="14.1" customHeight="1" thickBot="1" x14ac:dyDescent="0.3">
      <c r="A26" s="37"/>
      <c r="B26" s="7"/>
      <c r="C26" s="38" t="s">
        <v>28</v>
      </c>
      <c r="D26" s="45"/>
      <c r="E26" s="39"/>
      <c r="F26" s="40">
        <f>SUM(F24:F25)</f>
        <v>0</v>
      </c>
      <c r="H26" s="60"/>
      <c r="I26" s="59"/>
      <c r="J26" s="4"/>
    </row>
    <row r="27" spans="1:19" s="27" customFormat="1" ht="15.6" customHeight="1" x14ac:dyDescent="0.25">
      <c r="A27" s="22"/>
      <c r="B27" s="23"/>
      <c r="C27" s="24" t="s">
        <v>14</v>
      </c>
      <c r="D27" s="46"/>
      <c r="E27" s="25"/>
      <c r="F27" s="26"/>
      <c r="G27" s="1"/>
      <c r="H27" s="60"/>
      <c r="I27" s="59"/>
      <c r="J27" s="4"/>
      <c r="K27" s="1"/>
      <c r="L27" s="1"/>
      <c r="M27" s="1"/>
      <c r="N27" s="1"/>
      <c r="O27" s="1"/>
      <c r="P27" s="1"/>
      <c r="Q27" s="1"/>
      <c r="R27" s="1"/>
      <c r="S27" s="1"/>
    </row>
    <row r="28" spans="1:19" ht="117" x14ac:dyDescent="0.25">
      <c r="A28" s="9">
        <v>16</v>
      </c>
      <c r="B28" s="10" t="s">
        <v>24</v>
      </c>
      <c r="C28" s="31" t="s">
        <v>46</v>
      </c>
      <c r="D28" s="44"/>
      <c r="E28" s="11">
        <v>1</v>
      </c>
      <c r="F28" s="12">
        <f>ROUND(D28*E28,2)</f>
        <v>0</v>
      </c>
      <c r="H28" s="60"/>
      <c r="I28" s="59"/>
      <c r="J28" s="4"/>
    </row>
    <row r="29" spans="1:19" ht="54" x14ac:dyDescent="0.25">
      <c r="A29" s="9">
        <v>17</v>
      </c>
      <c r="B29" s="10" t="s">
        <v>20</v>
      </c>
      <c r="C29" s="31" t="s">
        <v>47</v>
      </c>
      <c r="D29" s="44"/>
      <c r="E29" s="11">
        <v>5425.65</v>
      </c>
      <c r="F29" s="12">
        <f t="shared" ref="F29:F32" si="2">ROUND(D29*E29,2)</f>
        <v>0</v>
      </c>
      <c r="H29" s="60"/>
      <c r="I29" s="59"/>
      <c r="J29" s="4"/>
    </row>
    <row r="30" spans="1:19" ht="63" x14ac:dyDescent="0.25">
      <c r="A30" s="9">
        <v>18</v>
      </c>
      <c r="B30" s="10" t="s">
        <v>20</v>
      </c>
      <c r="C30" s="31" t="s">
        <v>48</v>
      </c>
      <c r="D30" s="44"/>
      <c r="E30" s="11">
        <v>842.24</v>
      </c>
      <c r="F30" s="12">
        <f t="shared" si="2"/>
        <v>0</v>
      </c>
      <c r="H30" s="60"/>
      <c r="I30" s="59"/>
      <c r="J30" s="4"/>
    </row>
    <row r="31" spans="1:19" ht="54" x14ac:dyDescent="0.25">
      <c r="A31" s="9">
        <v>19</v>
      </c>
      <c r="B31" s="10" t="s">
        <v>20</v>
      </c>
      <c r="C31" s="31" t="s">
        <v>49</v>
      </c>
      <c r="D31" s="44"/>
      <c r="E31" s="11">
        <v>1131</v>
      </c>
      <c r="F31" s="12">
        <f t="shared" si="2"/>
        <v>0</v>
      </c>
      <c r="H31" s="60"/>
      <c r="I31" s="59"/>
      <c r="J31" s="4"/>
    </row>
    <row r="32" spans="1:19" ht="63" x14ac:dyDescent="0.25">
      <c r="A32" s="9">
        <v>20</v>
      </c>
      <c r="B32" s="10" t="s">
        <v>20</v>
      </c>
      <c r="C32" s="31" t="s">
        <v>50</v>
      </c>
      <c r="D32" s="44"/>
      <c r="E32" s="11">
        <v>2400</v>
      </c>
      <c r="F32" s="12">
        <f t="shared" si="2"/>
        <v>0</v>
      </c>
      <c r="H32" s="60"/>
      <c r="I32" s="59"/>
      <c r="J32" s="4"/>
    </row>
    <row r="33" spans="1:19" ht="14.1" customHeight="1" thickBot="1" x14ac:dyDescent="0.3">
      <c r="A33" s="37"/>
      <c r="B33" s="7"/>
      <c r="C33" s="38" t="s">
        <v>27</v>
      </c>
      <c r="D33" s="45"/>
      <c r="E33" s="39"/>
      <c r="F33" s="40">
        <f>SUM(F28:F32)</f>
        <v>0</v>
      </c>
      <c r="H33" s="60"/>
      <c r="I33" s="59"/>
      <c r="J33" s="4"/>
    </row>
    <row r="34" spans="1:19" s="27" customFormat="1" ht="15.6" customHeight="1" x14ac:dyDescent="0.25">
      <c r="A34" s="22"/>
      <c r="B34" s="23"/>
      <c r="C34" s="24" t="s">
        <v>15</v>
      </c>
      <c r="D34" s="46"/>
      <c r="E34" s="25"/>
      <c r="F34" s="26"/>
      <c r="G34" s="1"/>
      <c r="H34" s="60"/>
      <c r="I34" s="59"/>
      <c r="J34" s="4"/>
      <c r="K34" s="1"/>
      <c r="L34" s="1"/>
      <c r="M34" s="1"/>
      <c r="N34" s="1"/>
      <c r="O34" s="1"/>
      <c r="P34" s="1"/>
      <c r="Q34" s="1"/>
      <c r="R34" s="1"/>
      <c r="S34" s="1"/>
    </row>
    <row r="35" spans="1:19" ht="108" x14ac:dyDescent="0.25">
      <c r="A35" s="9">
        <v>21</v>
      </c>
      <c r="B35" s="10" t="s">
        <v>24</v>
      </c>
      <c r="C35" s="32" t="s">
        <v>35</v>
      </c>
      <c r="D35" s="44"/>
      <c r="E35" s="11">
        <v>1</v>
      </c>
      <c r="F35" s="12">
        <f>ROUND(D35*E35,2)</f>
        <v>0</v>
      </c>
      <c r="H35" s="60"/>
      <c r="I35" s="59"/>
      <c r="J35" s="4"/>
    </row>
    <row r="36" spans="1:19" ht="14.1" customHeight="1" thickBot="1" x14ac:dyDescent="0.3">
      <c r="A36" s="42"/>
      <c r="B36" s="42"/>
      <c r="C36" s="41" t="s">
        <v>26</v>
      </c>
      <c r="D36" s="39"/>
      <c r="E36" s="39"/>
      <c r="F36" s="40">
        <f>F35</f>
        <v>0</v>
      </c>
      <c r="H36" s="59"/>
      <c r="I36" s="59"/>
    </row>
    <row r="37" spans="1:19" ht="15" customHeight="1" x14ac:dyDescent="0.25">
      <c r="I37" s="59"/>
    </row>
    <row r="38" spans="1:19" ht="15" customHeight="1" x14ac:dyDescent="0.25">
      <c r="A38" s="43"/>
      <c r="B38" s="43"/>
      <c r="C38" s="54" t="s">
        <v>36</v>
      </c>
      <c r="D38" s="47"/>
      <c r="E38" s="47"/>
      <c r="F38" s="48">
        <f>SUM(F13,F16,F22,F26,F33,F36)</f>
        <v>0</v>
      </c>
      <c r="I38" s="59"/>
    </row>
    <row r="39" spans="1:19" ht="15" customHeight="1" x14ac:dyDescent="0.25">
      <c r="C39" s="55"/>
      <c r="D39" s="49"/>
      <c r="E39" s="49"/>
      <c r="F39" s="50"/>
      <c r="I39" s="59"/>
    </row>
    <row r="40" spans="1:19" ht="15" customHeight="1" x14ac:dyDescent="0.25">
      <c r="A40" s="43"/>
      <c r="B40" s="43"/>
      <c r="C40" s="56" t="s">
        <v>37</v>
      </c>
      <c r="D40" s="47"/>
      <c r="E40" s="47"/>
      <c r="F40" s="48">
        <f>F38*0.16</f>
        <v>0</v>
      </c>
      <c r="I40" s="59"/>
    </row>
    <row r="41" spans="1:19" ht="15" customHeight="1" x14ac:dyDescent="0.25">
      <c r="A41" s="51"/>
      <c r="B41" s="51"/>
      <c r="C41" s="57" t="s">
        <v>38</v>
      </c>
      <c r="D41" s="52"/>
      <c r="E41" s="52"/>
      <c r="F41" s="53">
        <f>F38*0.07</f>
        <v>0</v>
      </c>
    </row>
    <row r="42" spans="1:19" ht="15" customHeight="1" x14ac:dyDescent="0.25"/>
    <row r="43" spans="1:19" ht="15" customHeight="1" x14ac:dyDescent="0.25">
      <c r="A43" s="62" t="s">
        <v>39</v>
      </c>
      <c r="B43" s="62"/>
      <c r="C43" s="62"/>
      <c r="D43" s="62"/>
      <c r="E43" s="13"/>
      <c r="F43" s="14">
        <f>SUM(F38:F41)</f>
        <v>0</v>
      </c>
    </row>
    <row r="44" spans="1:19" ht="15" customHeight="1" x14ac:dyDescent="0.25"/>
    <row r="45" spans="1:19" ht="15" customHeight="1" x14ac:dyDescent="0.25"/>
    <row r="46" spans="1:19" ht="15" customHeight="1" x14ac:dyDescent="0.25"/>
    <row r="47" spans="1:19" ht="15" customHeight="1" x14ac:dyDescent="0.25"/>
    <row r="48" spans="1:1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</sheetData>
  <mergeCells count="2">
    <mergeCell ref="A2:F2"/>
    <mergeCell ref="A43:D43"/>
  </mergeCells>
  <phoneticPr fontId="10" type="noConversion"/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B4B18B-8CB2-4405-A66E-B10B73057173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customXml/itemProps2.xml><?xml version="1.0" encoding="utf-8"?>
<ds:datastoreItem xmlns:ds="http://schemas.openxmlformats.org/officeDocument/2006/customXml" ds:itemID="{7A594A40-4861-4914-9E79-F5617C6DB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7A8451-FB54-4A69-B571-ADB8F99788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2521011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2026-04-07T11:35:23Z</cp:lastPrinted>
  <dcterms:created xsi:type="dcterms:W3CDTF">2016-03-21T12:48:55Z</dcterms:created>
  <dcterms:modified xsi:type="dcterms:W3CDTF">2026-04-09T10:36:15Z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MediaServiceImageTags">
    <vt:lpwstr/>
  </property>
</Properties>
</file>