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zalport.sharepoint.com/sites/CONTRACTACI/Documentos compartidos/2.EXPEDIENTES/Expedientes 2025/2520000/2521000/2521013 Oficinas A.2.2 y A.4.2/PLIEGOS/"/>
    </mc:Choice>
  </mc:AlternateContent>
  <xr:revisionPtr revIDLastSave="1774" documentId="8_{BB5B56EB-495F-4357-8C2C-D5E3DFB3F35C}" xr6:coauthVersionLast="47" xr6:coauthVersionMax="47" xr10:uidLastSave="{8925F9BD-1128-4E02-8DCF-A2868EA76EA3}"/>
  <bookViews>
    <workbookView xWindow="-105" yWindow="0" windowWidth="14610" windowHeight="17385" xr2:uid="{00000000-000D-0000-FFFF-FFFF00000000}"/>
  </bookViews>
  <sheets>
    <sheet name="Mediciones" sheetId="1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9" i="10" l="1"/>
  <c r="F416" i="10"/>
  <c r="C456" i="10"/>
  <c r="F454" i="10"/>
  <c r="F453" i="10"/>
  <c r="F452" i="10"/>
  <c r="F451" i="10"/>
  <c r="C445" i="10"/>
  <c r="F443" i="10"/>
  <c r="F442" i="10"/>
  <c r="F441" i="10"/>
  <c r="F440" i="10"/>
  <c r="F439" i="10"/>
  <c r="F438" i="10"/>
  <c r="F437" i="10"/>
  <c r="F436" i="10"/>
  <c r="F435" i="10"/>
  <c r="C429" i="10"/>
  <c r="F427" i="10"/>
  <c r="F426" i="10"/>
  <c r="F425" i="10"/>
  <c r="F424" i="10"/>
  <c r="F423" i="10"/>
  <c r="F422" i="10"/>
  <c r="F421" i="10"/>
  <c r="F420" i="10"/>
  <c r="F419" i="10"/>
  <c r="F418" i="10"/>
  <c r="F417" i="10"/>
  <c r="F415" i="10"/>
  <c r="F282" i="10"/>
  <c r="F402" i="10"/>
  <c r="F403" i="10"/>
  <c r="F275" i="10"/>
  <c r="F407" i="10"/>
  <c r="F405" i="10"/>
  <c r="F404" i="10"/>
  <c r="F401" i="10"/>
  <c r="F400" i="10"/>
  <c r="F393" i="10"/>
  <c r="F394" i="10"/>
  <c r="F395" i="10"/>
  <c r="F396" i="10"/>
  <c r="F397" i="10"/>
  <c r="F398" i="10"/>
  <c r="F399" i="10"/>
  <c r="C409" i="10"/>
  <c r="F406" i="10"/>
  <c r="F392" i="10"/>
  <c r="F391" i="10"/>
  <c r="F429" i="10" l="1"/>
  <c r="F445" i="10"/>
  <c r="F456" i="10"/>
  <c r="F362" i="10"/>
  <c r="F352" i="10"/>
  <c r="F353" i="10"/>
  <c r="F341" i="10" l="1"/>
  <c r="F340" i="10"/>
  <c r="C343" i="10"/>
  <c r="F339" i="10"/>
  <c r="F338" i="10"/>
  <c r="F337" i="10"/>
  <c r="F336" i="10"/>
  <c r="F303" i="10"/>
  <c r="F302" i="10"/>
  <c r="F301" i="10"/>
  <c r="F300" i="10"/>
  <c r="F326" i="10"/>
  <c r="F328" i="10"/>
  <c r="F327" i="10"/>
  <c r="F325" i="10"/>
  <c r="F324" i="10"/>
  <c r="F323" i="10"/>
  <c r="F322" i="10"/>
  <c r="C330" i="10"/>
  <c r="F321" i="10"/>
  <c r="F320" i="10"/>
  <c r="F319" i="10"/>
  <c r="F318" i="10"/>
  <c r="F299" i="10"/>
  <c r="F298" i="10"/>
  <c r="F296" i="10"/>
  <c r="F310" i="10"/>
  <c r="F309" i="10"/>
  <c r="F308" i="10"/>
  <c r="F307" i="10"/>
  <c r="F306" i="10"/>
  <c r="F305" i="10"/>
  <c r="F304" i="10"/>
  <c r="F297" i="10"/>
  <c r="F295" i="10"/>
  <c r="F294" i="10"/>
  <c r="F293" i="10"/>
  <c r="F312" i="10" s="1"/>
  <c r="C312" i="10"/>
  <c r="C287" i="10"/>
  <c r="F285" i="10"/>
  <c r="F284" i="10"/>
  <c r="F283" i="10"/>
  <c r="F281" i="10"/>
  <c r="F280" i="10"/>
  <c r="F279" i="10"/>
  <c r="F278" i="10"/>
  <c r="F277" i="10"/>
  <c r="F276" i="10"/>
  <c r="F274" i="10"/>
  <c r="F273" i="10"/>
  <c r="F272" i="10"/>
  <c r="F271" i="10"/>
  <c r="F343" i="10" l="1"/>
  <c r="F287" i="10"/>
  <c r="F330" i="10"/>
  <c r="F263" i="10"/>
  <c r="F262" i="10"/>
  <c r="F257" i="10"/>
  <c r="F258" i="10"/>
  <c r="F259" i="10"/>
  <c r="F105" i="10"/>
  <c r="C469" i="10"/>
  <c r="F467" i="10"/>
  <c r="F469" i="10" s="1"/>
  <c r="C183" i="10"/>
  <c r="F181" i="10"/>
  <c r="F183" i="10" s="1"/>
  <c r="C463" i="10"/>
  <c r="F461" i="10"/>
  <c r="F463" i="10" s="1"/>
  <c r="C177" i="10"/>
  <c r="C171" i="10"/>
  <c r="F175" i="10"/>
  <c r="F177" i="10" s="1"/>
  <c r="F202" i="10"/>
  <c r="D382" i="10" l="1"/>
  <c r="F383" i="10"/>
  <c r="F211" i="10"/>
  <c r="F249" i="10"/>
  <c r="F248" i="10"/>
  <c r="F247" i="10"/>
  <c r="F246" i="10"/>
  <c r="F244" i="10"/>
  <c r="F245" i="10"/>
  <c r="D213" i="10"/>
  <c r="F213" i="10" s="1"/>
  <c r="F215" i="10"/>
  <c r="F214" i="10"/>
  <c r="D212" i="10"/>
  <c r="F212" i="10" s="1"/>
  <c r="F251" i="10" l="1"/>
  <c r="C217" i="10"/>
  <c r="F210" i="10"/>
  <c r="F217" i="10" s="1"/>
  <c r="F223" i="10"/>
  <c r="C385" i="10" l="1"/>
  <c r="F382" i="10"/>
  <c r="F385" i="10" s="1"/>
  <c r="C376" i="10"/>
  <c r="F374" i="10"/>
  <c r="F373" i="10"/>
  <c r="C367" i="10"/>
  <c r="F365" i="10"/>
  <c r="F364" i="10"/>
  <c r="F363" i="10"/>
  <c r="F361" i="10"/>
  <c r="C355" i="10"/>
  <c r="F351" i="10"/>
  <c r="F350" i="10"/>
  <c r="F349" i="10"/>
  <c r="C265" i="10"/>
  <c r="F261" i="10"/>
  <c r="F260" i="10"/>
  <c r="F265" i="10" s="1"/>
  <c r="C251" i="10"/>
  <c r="C238" i="10"/>
  <c r="F236" i="10"/>
  <c r="F235" i="10"/>
  <c r="C229" i="10"/>
  <c r="F227" i="10"/>
  <c r="F226" i="10"/>
  <c r="F225" i="10"/>
  <c r="F224" i="10"/>
  <c r="C204" i="10"/>
  <c r="F201" i="10"/>
  <c r="F200" i="10"/>
  <c r="F199" i="10"/>
  <c r="F198" i="10"/>
  <c r="F197" i="10"/>
  <c r="F196" i="10"/>
  <c r="F195" i="10"/>
  <c r="F194" i="10"/>
  <c r="F193" i="10"/>
  <c r="F192" i="10"/>
  <c r="F191" i="10"/>
  <c r="F204" i="10" s="1"/>
  <c r="F169" i="10"/>
  <c r="F168" i="10"/>
  <c r="F167" i="10"/>
  <c r="D166" i="10"/>
  <c r="F166" i="10" s="1"/>
  <c r="D165" i="10"/>
  <c r="F165" i="10" s="1"/>
  <c r="D164" i="10"/>
  <c r="F164" i="10" s="1"/>
  <c r="F163" i="10"/>
  <c r="F162" i="10"/>
  <c r="F161" i="10"/>
  <c r="F160" i="10"/>
  <c r="F159" i="10"/>
  <c r="C153" i="10"/>
  <c r="F151" i="10"/>
  <c r="F150" i="10"/>
  <c r="F149" i="10"/>
  <c r="C143" i="10"/>
  <c r="F141" i="10"/>
  <c r="F140" i="10"/>
  <c r="C134" i="10"/>
  <c r="F132" i="10"/>
  <c r="F131" i="10"/>
  <c r="C125" i="10"/>
  <c r="F123" i="10"/>
  <c r="F122" i="10"/>
  <c r="C116" i="10"/>
  <c r="F114" i="10"/>
  <c r="F113" i="10"/>
  <c r="F116" i="10" s="1"/>
  <c r="C107" i="10"/>
  <c r="F104" i="10"/>
  <c r="F107" i="10" s="1"/>
  <c r="C98" i="10"/>
  <c r="F96" i="10"/>
  <c r="F95" i="10"/>
  <c r="F94" i="10"/>
  <c r="F93" i="10"/>
  <c r="F92" i="10"/>
  <c r="F91" i="10"/>
  <c r="F90" i="10"/>
  <c r="F89" i="10"/>
  <c r="F88" i="10"/>
  <c r="F87" i="10"/>
  <c r="D86" i="10"/>
  <c r="F86" i="10" s="1"/>
  <c r="F98" i="10" s="1"/>
  <c r="C80" i="10"/>
  <c r="F78" i="10"/>
  <c r="F77" i="10"/>
  <c r="F76" i="10"/>
  <c r="F75" i="10"/>
  <c r="F74" i="10"/>
  <c r="F73" i="10"/>
  <c r="F72" i="10"/>
  <c r="D71" i="10"/>
  <c r="F71" i="10" s="1"/>
  <c r="C65" i="10"/>
  <c r="F63" i="10"/>
  <c r="F65" i="10" s="1"/>
  <c r="C57" i="10"/>
  <c r="F55" i="10"/>
  <c r="F54" i="10"/>
  <c r="C48" i="10"/>
  <c r="F46" i="10"/>
  <c r="F48" i="10" s="1"/>
  <c r="C40" i="10"/>
  <c r="F38" i="10"/>
  <c r="F40" i="10" s="1"/>
  <c r="C32" i="10"/>
  <c r="F30" i="10"/>
  <c r="F29" i="10"/>
  <c r="F28" i="10"/>
  <c r="F27" i="10"/>
  <c r="C21" i="10"/>
  <c r="F19" i="10"/>
  <c r="F18" i="10"/>
  <c r="F17" i="10"/>
  <c r="F16" i="10"/>
  <c r="F15" i="10"/>
  <c r="F14" i="10"/>
  <c r="F13" i="10"/>
  <c r="F12" i="10"/>
  <c r="F11" i="10"/>
  <c r="F10" i="10"/>
  <c r="F9" i="10"/>
  <c r="F8" i="10"/>
  <c r="F7" i="10"/>
  <c r="F238" i="10" l="1"/>
  <c r="F171" i="10"/>
  <c r="F153" i="10"/>
  <c r="F134" i="10"/>
  <c r="F125" i="10"/>
  <c r="F80" i="10"/>
  <c r="F57" i="10"/>
  <c r="F32" i="10"/>
  <c r="F21" i="10"/>
  <c r="F367" i="10"/>
  <c r="F355" i="10"/>
  <c r="F229" i="10"/>
  <c r="F376" i="10"/>
  <c r="F143" i="10"/>
  <c r="F185" i="10" l="1"/>
  <c r="F474" i="10" s="1"/>
  <c r="F471" i="10"/>
  <c r="F476" i="10" l="1"/>
  <c r="F478" i="10" l="1"/>
</calcChain>
</file>

<file path=xl/sharedStrings.xml><?xml version="1.0" encoding="utf-8"?>
<sst xmlns="http://schemas.openxmlformats.org/spreadsheetml/2006/main" count="814" uniqueCount="213">
  <si>
    <t>NUM.</t>
  </si>
  <si>
    <t>UM</t>
  </si>
  <si>
    <t>DESCRIPCION</t>
  </si>
  <si>
    <t>MEDICION</t>
  </si>
  <si>
    <t>PRECIO</t>
  </si>
  <si>
    <t>IMPORTE</t>
  </si>
  <si>
    <t>UD</t>
  </si>
  <si>
    <t>TOTAL</t>
  </si>
  <si>
    <t>SubCapítulo 01</t>
  </si>
  <si>
    <t>SubCapítulo 02</t>
  </si>
  <si>
    <t>SubCapítulo 03</t>
  </si>
  <si>
    <t>SubCapítulo 04</t>
  </si>
  <si>
    <t>SubCapítulo 05</t>
  </si>
  <si>
    <t>SubCapítulo 06</t>
  </si>
  <si>
    <t>SubCapítulo 07</t>
  </si>
  <si>
    <t>Arranque de pavimento cerámico, con medios manuales y carga manual de escombros sobre camión o contenedor</t>
  </si>
  <si>
    <t>Arranque de zócalo cerámico o de piedra, con medios manuales y carga manual de escombros sobre camión o contenedor</t>
  </si>
  <si>
    <t>Arranque de alicatado en paramento vertical, con medios manuales y carga manual de escombros sobre camión o contenedor</t>
  </si>
  <si>
    <t>Derribo de falso techo e instalaciones existentes en el interior, con medios manuales y carga manual sobre camión o contenedor</t>
  </si>
  <si>
    <t>Desmontar y montar un inodoro para realizar una reparación</t>
  </si>
  <si>
    <t>Desmontar y montar un lavabo para realizar una reparación</t>
  </si>
  <si>
    <t>Arranque de hoja y marco de puerta interior con medios manuales y carga manual sobre camión o contenedor</t>
  </si>
  <si>
    <t>Derribo de tabique de yeso laminado de 10 a 15 cm de espesor, con medios manuales y carga manual de escombros sobre camión o contenedor</t>
  </si>
  <si>
    <t>Arranque de luminaria interior empotrada, a una altura &lt;= 3 m, con medios manuales y carga manual sobre camión o contenedor</t>
  </si>
  <si>
    <t>Desmontaje de detectores de incendio, a una altura &lt;= 3 m, para su reutilización</t>
  </si>
  <si>
    <t>Desmontaje para sustitución de caja de ventilación equipada con ventilador axial, de diámetro &lt;= 630 mm, con medios manuales y carga manual sobre camión o contenedor</t>
  </si>
  <si>
    <t>m2</t>
  </si>
  <si>
    <t>m</t>
  </si>
  <si>
    <t>OFICINAS A.2.2</t>
  </si>
  <si>
    <t>PLANTA BAJA - Derribos</t>
  </si>
  <si>
    <t>PLANTA BAJA - Cerramientos y divisorias</t>
  </si>
  <si>
    <t>PLANTA BAJA - Falso techo</t>
  </si>
  <si>
    <t>PLANTA BAJA - Revestimientos</t>
  </si>
  <si>
    <t>PLANTA BAJA - Pavimentos</t>
  </si>
  <si>
    <t>Tabique de placas de yeso laminado con aislamiento de placas de lana de roca formado por estructura sencilla normal con perfilería de plancha de acero galvanizado, con un espesor total del tabique de 73 mm, montantes cada 400 mm de 48 mm de ancho y canales de 48 mm de ancho, 1 placa a cada cara, una estándar (A) de 12,5 mm y la otra con dureza superficial (I) de 12,5 mm de espesor, fijadas mecánicamente y aislamiento de placas de lana mineral de roca de resistencia térmica &gt;= 1,081 m2·K/W</t>
  </si>
  <si>
    <t>Falso techo de placa de yeso laminado hidrófuga (H) y espesor 15 mm, con borde afinado (BA), según la norma UNE-EN 520, con entramado estructura simple de acero galvanizado formado por perfiles colocados cada 600 mm fijados al techo mediante varilla de suspensión cada 1,2 m, para una altura de falso techo de 4 m como máximo</t>
  </si>
  <si>
    <t>Alicatado de paramento vertical interior a una altura &lt;= 3 m con baldosa de cerámica prensada esmaltada mate, azulejo, de forma rectangular o cuadrada, de 6 a 15 piezas/m2, precio medio, grupo BIII (UNE-EN 14411), colocadas con adhesivo cementoso tipo C1 E según norma UNE-EN 12004 y rejuntado con lechada CG2 (UNE-EN 13888)</t>
  </si>
  <si>
    <t>Pavimento de PVC homogéneo en loseta de 600x600 mm, clase 34-43, según UNE-EN 649 y espesor de 10 mm, colocado con adhesivo acrílico de dispersión acuosa y soldado en caliente con cordón celular de 4 mm</t>
  </si>
  <si>
    <t>Zócalo de PVC imitando la madera, de 60 mm de altura, colocado con adhesivo</t>
  </si>
  <si>
    <t>Puerta interior de madera, pintada, con puerta de hojas batientes de madera de una hueco de paso aproximado de 70x200 cm, con marco para tabique, hoja batiente y tapajuntas de madera. M2 de hueco de paso</t>
  </si>
  <si>
    <t>PLANTA BAJA - Puertas interiores</t>
  </si>
  <si>
    <t>PLANTA BAJA - Instalaciones</t>
  </si>
  <si>
    <t>Desagüe de aparato sanitario con tubo de polipropileno de pared tricapa para evacuación insonorizada, según norma UNE-EN 1451-1, de DN 40 mm, clase de reacción al fuego B-s1, d0 según norma UNE-EN 13501-1, junta elástica, hasta bajante, caja o albañal</t>
  </si>
  <si>
    <t>Desagüe de aparato sanitario con tubo de polipropileno de pared tricapa para evacuación insonorizada, según norma UNE-EN 1451-1, de DN 110 mm, clase de reacción al fuego B-s1, d0 según norma UNE-EN 13501-1, junta elástica, hasta bajante, caja o albañal</t>
  </si>
  <si>
    <t>Ventilador en línea para conducto circular con cuerpo extraible de material plástico para un diámetro de 100 mm, motor monofásico de una velocidad, IP X4, 25 W de potencia absorbida para un caudal máximo de 250 m3/h, nivel de presión sonora de 25 a 30 dbA, con temporizador, montado en el conducto</t>
  </si>
  <si>
    <t>Boca de extracción de 100 mm de diámetro de conexión y 140 mm de diámetro exterior, de acero galvanizado con acabado pintado, fijada con tornillos a pared o techo y ajustada a caudales de salida</t>
  </si>
  <si>
    <t>Luminaria decorativa modular de aluminio, de 60x60 cm, de 33 W de potencia de la luminaria, 3000 lm de flujo luminoso, protección IP20, no regulable, de temperatura de color 4000 K, empotrada</t>
  </si>
  <si>
    <t>Luz de emergencia con lámpara led, con una vida útil de 100000 h, no permanente y estanca con grado de protección IP66, aislamiento clase II, con un flujo aproximado de 70 a 100 lm, 1 h de autonomía, de forma rectangular con difusor y cuerpo de policarbonato, precio alto, colocado superficial</t>
  </si>
  <si>
    <t>Tubo flexible con conducto circular de aluminio+espiral de acero de 100 mm de diámetro sin espesor definido, colocado</t>
  </si>
  <si>
    <t>Tubos para distribución de agua en salas húmedas (baños, cocinas etc) con tubo de polietileno reticulado de 16 mm de diámetro nominal exterior y 1,5 mm de espesor, de la serie 5 según UNE-EN ISO 15875-2, montado con accesorios para prensar</t>
  </si>
  <si>
    <t>Sensor dual óptico/térmico para instalación contra incendios analógica, según norma UNE-EN 54-5/A1, UNE-EN 54-7, con base de superficie, montado superficialmente</t>
  </si>
  <si>
    <t>PLANTA BAJA - Revestimientos y pintura</t>
  </si>
  <si>
    <t>SubCapítulo 08</t>
  </si>
  <si>
    <t>SubCapítulo 09</t>
  </si>
  <si>
    <t>SubCapítulo 10</t>
  </si>
  <si>
    <t>SubCapítulo 11</t>
  </si>
  <si>
    <t>SubCapítulo 12</t>
  </si>
  <si>
    <t>SubCapítulo 13</t>
  </si>
  <si>
    <t>SubCapítulo 14</t>
  </si>
  <si>
    <t>SubCapítulo 15</t>
  </si>
  <si>
    <t>Arranque de inodoro, anclajes, grifos, mecanismos, desagües y desconexión de las redes de suministro y evacuación, con medios manuales y carga manual de escombros sobre camión o contenedor</t>
  </si>
  <si>
    <t>Arranque de lavabo, soporte, grifos, sifón, desagües y desconexión de las redes de suministro y evacuación, con medios manuales y carga manual de escombros sobre camión o contenedor</t>
  </si>
  <si>
    <t>Desmontaje para sustitución de unidad interior de climatización de expansión directa o unidad emisora o climatizador, de 10 kW como máximo, montada superficialmente o previamente desempotrada, con medios manuales y carga manual sobre camión o contenedor</t>
  </si>
  <si>
    <t>Falso techo registrable de placas de yeso laminado con acabado liso, 600x 600 mm y 12,5 mm de espesor, sistema desmontable con estructura de acero galvanizado visto formado por perfiles principales con forma de T invertida de 24 mm de base colocados cada 1,2 m y fijados al techo mediante varilla de suspensión cada 1,2 m, con perfiles secundarios colocados formando retícula de 600x 600 mm, para una altura de falso techo de 4 m como máximo</t>
  </si>
  <si>
    <t>Repintado de paramentos interiores de yeso, al plástico liso, en superfícies de más de 50,00 m2</t>
  </si>
  <si>
    <t>Grifo monomando temporizada para lavabo, montado superficialmente sobre tablero o aparato sanitario, de latón cromado, precio medio, con dos entradas de manguitos, sustituyendo un elemento existente de iguales características</t>
  </si>
  <si>
    <t>Lavabo de porcelana vitrificada, sencillo, de ancho de 53 a 75 cm, de color blanco, precio alto, colocado sobre un pie o base, sustituyendo un elemento existente de iguales características</t>
  </si>
  <si>
    <t>Inodoro de porcelana vitrificada, de salida horizontal, con asiento y tapa, cisterna y mecanismos de descarga y alimentación incorporados, de color blanco, precio medio, colocado sobre el pavimento y conectado a la red de evacuación, sustituyendo un elemento existente de iguales características</t>
  </si>
  <si>
    <t>Interruptor diferencial de la clase A superinmunizado, gama terciario, de 25 A de intensidad nominal, bipolar (2P), de sensibilidad 0,03 A, de desconexión fijo selectivo, con botón de test incorporado y con indicador mecánico de defecto, construido según las especificaciones de la norma UNE-EN 61008-1, de 2 módulos DIN de 18 mm de ancho, montado en perfil DIN</t>
  </si>
  <si>
    <t>PLANTA PRIMERA - Instalaciones</t>
  </si>
  <si>
    <t>PLANTA PRIMERA - Equipamiento sanitario</t>
  </si>
  <si>
    <t>PLANTA PRIMERA - Puertas interiores</t>
  </si>
  <si>
    <t>PLANTA PRIMERA - Pavimentos</t>
  </si>
  <si>
    <t>PLANTA PRIMERA - Revestimientos y pintura</t>
  </si>
  <si>
    <t>PLANTA PRIMERA - Falso techo</t>
  </si>
  <si>
    <t>PLANTA PRIMERA - Cerramientos y divisorias</t>
  </si>
  <si>
    <t>PLANTA PRIMERA - Derribos</t>
  </si>
  <si>
    <t>TOTAL CAPÍTULO 1 - OFICINAS A.2.2</t>
  </si>
  <si>
    <t>OFICINAS A.4.2</t>
  </si>
  <si>
    <t>PLANTA BAJA - Rampa metálica</t>
  </si>
  <si>
    <t>Derribo de pared de ladrillo hueco de 15 cm de espesor, con retroexcavadora mediana y carga mecánica y manual de escombros sobre camión</t>
  </si>
  <si>
    <t>Derribo de falso techo y entramado de soporte, con medios manuales y carga manual sobre camión o contenedor</t>
  </si>
  <si>
    <t>Desmontaje para sustitución de extractor de cuarto de baño, de diámetro &lt;= 150 mm y caudal &lt;= 300 m3/h, con medios manuales y carga manual sobre camión o contenedor</t>
  </si>
  <si>
    <t>Arranque de instalación de aire acondicionado con conductos, para cada unidad de 100 m2 de superfície servida para la instalación, con medios manuales y carga manual sobre camión o contenedor</t>
  </si>
  <si>
    <t>Desmontaje para sustitución de línea eléctrica extendida sobre bandejas o canales, conductores de cobre o aluminio, con aislamiento y cubierta o sin, unipolares o multipolares, de hasta a 10 mm2 de sección, con medios manuales y carga manual de escombros sobre camión o contenedor</t>
  </si>
  <si>
    <t>Falso techo registrable de placas de yeso laminado acabada con perforaciones a toda la superfície, 600x 600 mm y 12,5 mm de espesor con clase de absorción acústica C según la UNE-EN ISO 11654, sistema desmontable con estructura de acero galvanizado visto formado por perfiles principales con forma de T invertida de 15 mm de base colocados cada 1,2 m y fijados al techo mediante varilla de suspensión cada 1,2 m, con perfiles secundarios colocados formando retícula de 600x 600 mm, para una altura de falso techo de 4 m como máximo</t>
  </si>
  <si>
    <t>Reparación de grieta en revestimiento de mortero sobre el paramento vertical exterior mediante el sellado con masilla elástica con fibras, previa preparación de la grieta.</t>
  </si>
  <si>
    <t>Zócalo de material sintético, arena y polvo de mármol aglomerados con resinas de poliéster, de 7 cm de altura y 7 mm de espesor, de color liso tomado con mortero adhesivo</t>
  </si>
  <si>
    <t>kg</t>
  </si>
  <si>
    <t>Corte de estructuras de hormigón en masa o armado, con sierra con disco de diamante y carga manual y mecánica de escombros sobre camión o contenedor</t>
  </si>
  <si>
    <t>TOTAL CAPÍTULO 2 - OFICINAS A.4.2</t>
  </si>
  <si>
    <t>TOTAL PRESUPUESTO DE LICITACIÓN</t>
  </si>
  <si>
    <t>Arranque de hoja y marco de carpintería exterior con medios manuales, sin afectar elementos estructurales existentes, y con carga manual sobre camión o contenedor</t>
  </si>
  <si>
    <t>PLANTA BAJA - Carpintería</t>
  </si>
  <si>
    <t>Arranque de plato de ducha, grifos, sifón, desagües y desconexión de las redes de suministro y evacuación, con medios manuales y carga manual de escombros sobre camión o contenedor</t>
  </si>
  <si>
    <t>Módulo frontal de cabina sanitaria formado por una puerta practicable y lateral fijo, de 100 cm de anchura e 205 cm de altura total, de tablero de resinas fenólicas HPL de 13 mm de espesor con acabado de color en ambas caras con herrajes de acero inoxidable, compuestos de 3 bisagras, 1 tirador, 1 cierre con indicación exterior, pies regulables y perfil superior de soporte con elementos de fijación</t>
  </si>
  <si>
    <t>Mampara divisoria entre cabinas sanitarias de 80 cm de longitud e 205 cm de altura total, de tablero de resinas fenólicas HPL de 13 mm de espesor con acabado de color en ambas caras, con perfiles de fijación y pies regulables de acero inoxidable</t>
  </si>
  <si>
    <t>Desagüe de aparato sanitario con Tubo de polipropileno de pared tricapa para evacuación insonorizada, según norma UNE-EN 1451-1, de DN 50 mm, clase de reacción al fuego B-s1, d0 según norma UNE-EN 13501-1, junta elástica, hasta bajante, caja o albañal</t>
  </si>
  <si>
    <t>Luminaria decorativa empotrable tipo downlight con leds con una vida útil de 50000 h, de forma circular, 10 W de potencia, óptica de aluminio especular con UGR =22, eficacia luminosa de 60 lm/W, con equipo eléctrico no regulable, aislamiento clase I, cuerpo de aluminio y vidrio transparente y grado de protección IP54, empotrado</t>
  </si>
  <si>
    <t>Puerta cortafuegos metálica, EI2-C 60, una hoja batiente, para una luz de 90x210 cm, precio superior, colocada</t>
  </si>
  <si>
    <t>Puerta cortafuegos doble hoja EI2-90-C5 para armario CGBT
Suministro y colocación de Puerta cortafuegos metálica de doble hoja, clasificación EI2-90-C5, con marco metálico, relleno aislante, herrajes certificados, cierrapuertas en ambas hojas, manilla antipánico interior cuando proceda, acabada en pintura termoendurecida, con marcado CE según UNE-EN 16034, colocada, sellada al paramento RF-90 y completamente terminada.</t>
  </si>
  <si>
    <t>Puerta cortafuegos simple EI2-90-C5 para sala servidores
Suministro y colocación de Puerta cortafuegos metálica de una hoja, clasificación EI2-90-C5, con marco metálico, herrajes certificados, cierrapuertas, acabado lacado y marcado CE, incluida colocación, sellado con mortero y masilla intumescente y remates.</t>
  </si>
  <si>
    <t>Puerta corredera de acceso a aseos, de tablero fenólico HPL de 13 mm, hoja lisa, para hueco aproximado 90×210 cm, con marco y casoneto/guía superior metálica, herrajes de acero inoxidable, tirador tipo uñero interior–exterior, cerradura de privacidad con indicador libre/ocupado y topes de fin de carrera, totalmente instalada, reglada y sellada, incluyendo remates perimetrales y pequeñas adaptaciones de paramento.</t>
  </si>
  <si>
    <t>Puerta abatible de acceso a aseo adaptado, de tablero fenólico HPL de 13 mm, para hueco aproximado 100×210 cm, con paso libre ≥ 90 cm, marco de aluminio o acero lacado, hoja lisa hidrófuga, apertura hacia el exterior, herrajes de acero inoxidable (3 bisagras reforzadas, manilla tipo palanca, cerradura con condena interior y desbloqueo de emergencia desde el exterior), junta de goma perimetral, tope de puerta y todos los remates, totalmente instalada, reglada y sellada, cumpliendo CTE DB-SUA en materia de accesibilidad.</t>
  </si>
  <si>
    <t>Puerta interior abatible para aseos, de tablero fenólico HPL de 13 mm de espesor, hoja lisa hidrófuga, para hueco aproximado 70–80 × 210 cm, con marco de aluminio o acero lacado, herrajes de acero inoxidable (3 bisagras, manilla, condena interior y desbloqueo exterior), junta perimetral y remates. Incluye suministro, colocación, nivelación y sellado perimetral.</t>
  </si>
  <si>
    <t>Cabina sanitaria completa formada por paneles de resina fenólica HPL de 13 mm de espesor, compuesta por módulo frontal con puerta practicable y panel fijo, laterales divisorias de altura total 205 cm, herrajes de acero inoxidable (bisagras, cerradura con indicador de libre/ocupado, tirador, pies regulables y perfil superior de arriostramiento). Incluye suministro, mecanizado, anclajes al pavimento y paramentos verticales, nivelación, sellado y puesta en servicio. Color a definir por la Dirección Facultativa.</t>
  </si>
  <si>
    <t>Ud</t>
  </si>
  <si>
    <t>Apertura de regata en solera de hormigón para el paso de instalaciones, mediante corte y demolición mecánica, retirada de material sobrante, nivelado de base, y suministro y colocación de doble tubo coarrugado (uno para cableado eléctrico y otro para datos), ambos de Ø 40 mm, tipo ICT/LSZH según normativa. Incluye reposición de la solera mediante mortero de reparación, compactado y acabado nivelado listo para pavimentar, así como pruebas de paso de guía. Todo según indicaciones de la Dirección Facultativa.</t>
  </si>
  <si>
    <t>SubCapítulo 16</t>
  </si>
  <si>
    <t>Partida alzada para imprevistos, ajustes menores y trabajos no cuantificables a priori, a justificar mediante aprobación de la DF.</t>
  </si>
  <si>
    <t>PA</t>
  </si>
  <si>
    <t>IMPREVISTOS Y TRABAJOS COMPLEMENTARIOS A JUSTIFICAR</t>
  </si>
  <si>
    <t>SubCapítulo 17</t>
  </si>
  <si>
    <t>Limpieza final de obra, incluyendo retirada de restos de materiales, aspirado de suelos, eliminación de polvo en paramentos verticales y horizontales, limpieza de sanitarios, carpinterías, luminarias y falsos techos accesibles. Comprende medios manuales y mecánicos, acopio y retirada a contenedor autorizado.</t>
  </si>
  <si>
    <t>LIMPIEZA FINAL OBRA</t>
  </si>
  <si>
    <t>Desmontar y montar un termo electrico de 200 l.</t>
  </si>
  <si>
    <r>
      <rPr>
        <b/>
        <sz val="7"/>
        <color theme="1"/>
        <rFont val="Calibri"/>
        <family val="2"/>
      </rPr>
      <t>Tabique EI-90 para recinto CGBT y sala de servidores</t>
    </r>
    <r>
      <rPr>
        <sz val="7"/>
        <color theme="1"/>
        <rFont val="Calibri"/>
        <family val="2"/>
      </rPr>
      <t xml:space="preserve">
Tabique interior de placa de yeso laminado con resistencia al fuego EI-90, formado por estructura metálica de perfiles galvanizados, doble capa de placa tipo RF de 15 mm por cara, cámara interior rellena de lana mineral de alta densidad y sellados perimetrales con masilla intumescente, totalmente terminado y listo para acabado de pintura.</t>
    </r>
  </si>
  <si>
    <t>Pavimento vinílico modular LVT autoportante de altas prestaciones.
Suministro e instalación de pavimento vinílico modular (LVT) de 4,5 mm de espesor total, en formato loseta (50x50 cm) o lama (25x100 cm) según diseño, tipo Interface LVT colección Northern Grain / Textured Stones o equivalente técnico.
Formado por capa de uso de 0,55 mm de PVC transparente con tratamiento de protección cerámico para tráfico intenso (Clase 33/42 según EN ISO 10874), lámina de estabilización de fibra de vidrio para garantizar estabilidad dimensional &lt;0,10% y reverso acústico Sound Choice™ para reducción de ruido de impacto (aprox. 16 dB).
Instalación: Sistema autoportante (loose-lay) con fijación mediante adhesivo antideslizante (tackifier) sobre solera existente previamente nivelada, limpia y seca. Incluye: Replanteo, cortes, desperdicios, limpieza final y tratamiento inicial de protección si fuese necesario. Reacción al fuego Bfl-s1.</t>
  </si>
  <si>
    <t>Suministro y colocación de pavimento de rejilla electrosoldada de acero galvanizado en caliente de alta resistencia. Malla de seguridad de 19x19 mm (antivertigo y antitacón) para cumplimiento estricto de CTE DB-SUA (esfera &lt;1,5 cm). Pletinas portantes reforzadas 30x3 mm. Acabado antideslizante Clase 3. Incluye marco perimetral, recortes especiales y fijaciones de seguridad antivandálicas.</t>
  </si>
  <si>
    <t>Cimentación, Anclajes y Ayudas.
Partida alzada para la ejecución de dados de hormigón de cimentación para los apoyos de la rampa, anclajes químicos Hilti para fijación a solera existente y remates de albañilería en las entregas con el edificio.</t>
  </si>
  <si>
    <t>Pavimento Podotáctil (Señalización PMR).
Suministro y colocación de pavimento de botones (tacto-visual) de acero inoxidable o caucho de alta resistencia, para señalización de arranque y final de rampa según normativa de accesibilidad. Colocado sobre el pavimento existente o la chapa.</t>
  </si>
  <si>
    <t>Acero auxiliar y placas de anclaje.
Elementos de acero auxiliar trabajados en taller: placas de anclaje, cartelas, refuerzos y rigidizadores.</t>
  </si>
  <si>
    <t>Pavimento de Chapa Lagrimada (Espesor reforzado).
Pavimento de chapa de acero galvanizado con relieve antideslizante tipo "palillos" o "lágrima", de espesor 4/6 mm (alta resistencia a deformación). Clase 3 según CTE DB-SUA. Soldadura continua perimetral a estructura.</t>
  </si>
  <si>
    <t>Estructura soporte de Acero Laminado.
Acero S275JR en perfiles laminados en caliente (UPN/IPE/HEB) para formación de estructura principal, zancas y pilares. Incluye placa base, imprimación epoxi rica en zinc (doble capa) y galvanizado en frío de soldaduras. Montaje atornillado o soldado en obra.</t>
  </si>
  <si>
    <t>PLANTA BAJA - Instalaciones Climatización</t>
  </si>
  <si>
    <t>Caja selectora de flujo (BS Box).
Caja de distribución y selección de flujo de refrigerante para sistemas VRF de 3 tubos. Capacidad para conectar grupos de unidades interiores con funcionamiento independiente frío/calor. Incluye bandeja de condensados y elementos de suspensión.</t>
  </si>
  <si>
    <t>Línea frigorífica aislada (3 tubos).
Suministro e instalación de línea de refrigerante compuesta por tres tubos de cobre desoxidado (líquido, gas baja, gas alta) con aislamiento térmico de espuma elastomérica. Incluye derivaciones (refnets), soportes y soldaduras.</t>
  </si>
  <si>
    <t>Equipo Split Cassette 1x1 (CPD - Unidad 1).
Equipo de climatización autónomo sistema partido 1x1, bomba de calor Inverter. Unidad interior tipo cassette. Potencia frigorífica 5-7 kW. Preparado para funcionamiento técnico (frío constante).</t>
  </si>
  <si>
    <t>Cuadro de control CPD.
Cuadro eléctrico de maniobra para gestión de alternancia y seguridad por temperatura de los equipos del CPD.</t>
  </si>
  <si>
    <t>Recuperador de calor (1.000 m³/h).
Unidad de recuperación de energía aire-aire para instalación en falso techo. Caudal 1.000 m³/h. Eficiencia térmica &gt;75%. Incluye filtros y by-pass.</t>
  </si>
  <si>
    <t>Red de conductos de ventilación.
Partida alzada para red de conductos de chapa galvanizada, aislamiento, rejillas y bocas de difusión para el sistema de aire primario.</t>
  </si>
  <si>
    <t>Sistema de control centralizado.
Controlador centralizado táctil para gestión integral de unidades interiores VRF.</t>
  </si>
  <si>
    <t>Puesta en marcha y legalización.
Pruebas finales, puesta en marcha por SAT oficial y tasas de legalización.</t>
  </si>
  <si>
    <t xml:space="preserve">PLANTA BAJA - ELECTRICIDAD, ILUMINACIÓN Y TV </t>
  </si>
  <si>
    <t>Línea General de Alimentación (Derivación Individual).
Línea de alimentación principal desde acometida hasta CGBT. Manguera RZ1-K (AS) 5G25 mm² (o superior según cálculo). Incluye tubo y soportes.</t>
  </si>
  <si>
    <t>Cuadro General de Mando y Protección (CGBT).
Armario metálico de superficie/empotrar de 144 módulos. Equipado con aparamenta gama alta (Schneider/Hager).
General: IGA 63A Tetrapolar + Sobretensiones + Analizador Redes.
Clima: Bloque diferencial + Magnetotérmico III para la VRF Exterior + PIAs unidades interiores.
Informática: Diferenciales Superinmunizados para CPD y puestos de trabajo.
Varios: Circuitos de Alumbrado, Fuerza General, Cocina.
Totalmente rotulado y probado.</t>
  </si>
  <si>
    <t>Canalización principal (Bandeja Rejilla) por falso techo.
Bandeja de rejilla de acero electrocincado 300x60 mm para llevar los cables ordenados por el pasillo central.</t>
  </si>
  <si>
    <t>Canal Técnica Perimetral 3 Compartimentos.
Suministro e instalación de canal perimetral de PVC blanco (M1) o Aluminio lacado, de dimensiones aprox. 130x50 mm, con 3 compartimentos independientes (Fuerza, SAI, Datos) para evitar interferencias. Incluye tapa, ángulos interiores/exteriores, tapas finales y derivaciones a cajas de suelo. Montada sobre paramentos verticales a altura de zócalo o media altura.</t>
  </si>
  <si>
    <t>Pantalla LED 60x60 de alto confort (UGR&lt;19).
Suministro y montaje de luminaria empotrable tipo panel LED de 600x600 mm, de 33-40W y 4000K. Óptica microprismática antideslumbrante (UGR&lt;19) y driver de alimentación sin parpadeo (No-Flicker). Incluye conector rápido, cable de acero de seguridad al forjado y accesorios de montaje.</t>
  </si>
  <si>
    <t>Conjunto de Mecanismos y Detectores de Presencia.
Partida alzada para el suministro e instalación de mecanismos de mando (interruptores 10AX gama media-alta tipo Simon 82/Mosaic) y 10 detectores de presencia empotrables en techo (PIR 360º) con relé de paso por cero apto para cargas LED. Incluye cajas, bastidores, marcos y configuración.</t>
  </si>
  <si>
    <t>Caja de Suelo Técnica Completa (Pavimento/Solera).
Caja de suelo regulable de alta resistencia (&gt;3.000 N) para empotrar. Incluye cubeta de encofrado previa, tapa abatible y equipamiento completo: 2 Bases Dobles Schuko (4 tomas) con protección infantil y bastidores para Datos. Totalmente instalada y conexionada a tierra.</t>
  </si>
  <si>
    <t>Base de Enchufe Doble (Para Canal o Pared).
Base doble Schuko 16A. Descripción ajustada: Incluye accesorios para montaje empotrado en pared O clipsaje rápido sobre la canal perimetral (Item 04) según ubicación.</t>
  </si>
  <si>
    <t>Punto de Conexión TV (Pack Multimedia).
Enchufe + TV + Datos RJ45.</t>
  </si>
  <si>
    <t>Tomas de Fuerza Cocina/Office.
Fuerza electrodomésticos.</t>
  </si>
  <si>
    <t>Legalización y Boletín.
Tramitación Industria.</t>
  </si>
  <si>
    <t>Mampara divisoria entre cabinas sanitarias de 160 cm de longitud e 205 cm de altura total, de tablero de resinas fenólicas HPL de 13 mm de espesor con acabado de color en ambas caras, con perfiles de fijación y pies regulables de acero inoxidable</t>
  </si>
  <si>
    <t>Suministro e instalación de cortina enrollable de interior, sistema manual con accionamiento a cadena de resina de alta resistencia. Formada por tubo de enrolle de aluminio extruido de diámetro según altura y peso del tejido, contrapeso inferior de aluminio visto u oculto (a elegir por la D.F.) y soportes metálicos con embellecedores.
Confeccionada con tejido técnico tipo Screen (hilos de fibra de vidrio recubiertos de PVC o Poliéster), coeficiente de apertura del 3% al 5% para confort visual en oficinas, resistente al fuego (Clase 1 / M1), imputrescible y lavable.
Incluye: Desmontaje de la cortina existente, incluyendo soportes y mecanismos. Carga manual y transporte de los materiales desmontados a contenedor o punto de gestión de residuos. Replanteo, nivelación, fijación mecánica a paramento o techo y ajuste de finales de carrera. Parte proporcional de medios auxiliares y pequeños materiales de fijación.</t>
  </si>
  <si>
    <t>Suministro y colocación de puerta automática peatonal corredera de dos hojas, formada por carpintería de aluminio con rotura de puente térmico, vidrio laminar de seguridad 3+3 mm, operador motorizado conforme a UNE-EN 16005, con sistema antipinzamiento, barreras activas, sensores de presencia y programación.
Incluye:
Desmontaje previo de la puerta existente ( 180x215 cm)
Control de accesos con lector de tarjetas y controlador integrado.
Cerradura electromagnética y sistema fail-safe conectado a la central de incendios para apertura automática en caso de alarma.
Guías, soportes, perfiles, remates, alimentación eléctrica y cableado de control.
Ensayos, regulación, puesta en marcha y documentación final.
La unidad se entregará totalmente instalada y operativa.</t>
  </si>
  <si>
    <t>Barandilla PMR INOX/GALVA (Doble Pasamanos + Zócalo).
Barandilla de acero galvanizado de diseño reforzado para uso público intenso. Altura 110 cm. Compuesta por:
– Doble pasamanos continuo (a 100 y 70 cm) de tubo Ø45 mm.
– Zócalo inferior de chapa plegada de 15 cm de altura (protección silla ruedas).
– Barrotes verticales macizos cada 10 cm.
Acabado galvanizado de alta micra. Incluye curvas, empalmes y remates.</t>
  </si>
  <si>
    <t>Línea de alimentación eléctrica fuerza (Clima). Línea de alimentación trifásica/monofásica desde Cuadro General hasta unidades exteriores e interiores. Cable RZ1-K (AS) 0,6/1kV libre de halógenos de sección adecuada a potencia. Incluye tubo, bandeja y conexionado.</t>
  </si>
  <si>
    <t>Módulo de protección eléctrica Clima. Ampliación de cuadro eléctrico existente o subcuadro específico para clima. Incluye interruptor automático, diferencial superinmunizado y borneros para la unidad exterior VRF y equipos CPD.</t>
  </si>
  <si>
    <t>Líneas de distribución interior.
Cableado interior libre de halógenos (1,5 a 6 mm²) para alimentar todas las luces, enchufes y equipos.</t>
  </si>
  <si>
    <t>PLANTA BAJA - INSTALACIONES DE PROTECCIÓN CONTRA INCENDIOS (PCI)</t>
  </si>
  <si>
    <t>Central de Incendios Analógica (2 Lazos).
Suministro e instalación de Central de Detección analógica direccionable de 2 lazos, ampliable. Incluye fuente de alimentación, baterías de emergencia 12V/7Ah, display de control y gestión de maniobras. Certificada según UNE-EN 54-2 y 4. Totalmente programada.</t>
  </si>
  <si>
    <t>Detector Óptico-Analógico de Humos.
Detector puntual óptico de humos, sistema analógico direccionable con aislador de cortocircuito integrado. Incluye base de montaje de perfil bajo, led indicador de estado y direccionamiento. Certificado según norma UNE-EN 54-7.</t>
  </si>
  <si>
    <t>Detector Doble Tecnología (CPD/Cocina).
Detector multicriterio analógico (óptico-térmico) programable para entornos con riesgo de falsas alarmas. Incorpora aislador, base y algoritmos de discriminación de señales. Certificado según UNE-EN 54-5 y 7.</t>
  </si>
  <si>
    <t>Pulsador Manual de Alarma (Rearmable).
Pulsador manual de alarma direccionable, tipo rearmable con lámina plástica deformable. Incluye tapa transparente de protección, llave de rearme, aislador de cortocircuito y caja de montaje superficial. Según UNE-EN 54-11.</t>
  </si>
  <si>
    <t>Sirena Electrónica con Flash (VAD).
Sirena electrónica de alarma interior con dispositivo visual (Flash) integrado. Potencia acústica &gt;95dB a 1m y cobertura visual certificada según UNE-EN 54-23 para cumplimiento de accesibilidad en pública concurrencia.</t>
  </si>
  <si>
    <t>Módulo de Maniobras (Parada Clima).
Módulo de control direccionable de 1 entrada y 1 salida supervisada. Destinado a la gestión de maniobras técnicas (parada de climatización, cierre de compuertas) en caso de alarma. Incluye caja de montaje y conexionado al cuadro eléctrico.</t>
  </si>
  <si>
    <t>Extintor Polvo ABC 6kg.
Extintor portátil de Polvo Químico Seco polivalente (ABC) de 6 kg de carga. Eficacia mínima 27A-144B. Incluye manómetro de comprobación, manguera, soporte mural y placa base de señalización. Marcado CE.</t>
  </si>
  <si>
    <t>Extintor CO2 2kg (Riesgo Eléctrico).
Extintor portátil de Dióxido de Carbono (CO2) de 2 kg de carga, específico para riesgo eléctrico y servidores (no deja residuo). Recipiente de acero ligero, con difusor y soporte mural. Eficacia 34B. Marcado CE.</t>
  </si>
  <si>
    <t>Señalización Fotoluminiscente Clase A.
Suministro y colocación de señalización fotoluminiscente para medios de extinción y recorridos de evacuación. Categoría Clase A (alta luminiscencia y atenuación) para cumplimiento de RIPCI. Placa rígida homologada.</t>
  </si>
  <si>
    <t>Legalización y Certificación.
Trabajos de ingeniería para la legalización de la instalación ante el organismo de control competente (Industria). Incluye pago de tasas, emisión de certificado de instalador autorizado y entrega de documentación final.</t>
  </si>
  <si>
    <t>Suministro e instalación de Boca de Incendio Equipada (BIE) de 25 mm de diámetro nominal, conforme a norma UNE-EN 671, compuesta por armario metálico con visor, devanadera con manguera semirrígida de 20 m de longitud, válvula de seccionamiento y lanza regulable (chorro–niebla–cierre).
Incluye: conexión a la red de agua contra incendios existente, tubería de enlace, válvulas de corte, racores homologados, señalización fotoluminiscente de ubicación, pruebas hidráulicas de presión y caudal, puesta en servicio y documentación de legalización según RIPCI (RD 513/2017).</t>
  </si>
  <si>
    <t>Alimentación Eléctrica CPD.
Adecuación del cuadro eléctrico para alimentación de las dos unidades interiores del CPD, incluyendo suministro y montaje de protecciones magnetotérmicas y diferenciales dedicadas, cableado desde cuadro hasta equipos, identificación de circuitos, actualización de esquema unifilar y pruebas de funcionamiento y seguridad.</t>
  </si>
  <si>
    <t>Luminaria Lineal para Espejo (Lavabos).
Suministro y colocación de luminaria lineal LED (regleta) IP44 (antihumedad), longitud 60-80 cm. Potencia 8-12W, luz cálida (3000K) y alto índice de reproducción cromática (CRI &gt; 90) para maquillaje/imagen. Incluye fijación mural sobre espejo/paramento.</t>
  </si>
  <si>
    <t>Foco Proyector LED Orientable (Recepción/Acento).
Foco proyector LED de carril o empotrado orientable para iluminación de acento en recepción o zona de marca/cuadros. Potencia 15-20W, con óptica de haz cerrado y CRI &gt; 90 (alto contraste). Incluye carril trifásico (si aplica) y conexión.</t>
  </si>
  <si>
    <t>Perfil Suspendido LED Decorativo (Office/Comedor).
Suministro y colocación de perfil suspendido LED lineal, con cuerpo de aluminio extrusionado (acabado negro o blanco) y difusor opal. Potencia 30W/m, 3000K. Incluye kit de suspensión de acero regulable y alimentación eléctrica. Sobrebarra de café o zona de barra2.</t>
  </si>
  <si>
    <t>Downlight LED IP44 (General Lavabos).
Downlight LED empotrable IP44, de 18W, con temperatura de color 4000K, cuerpo de aluminio estanco. Para iluminación general en aseos, reemplazando las luminarias estándar de oficina3.</t>
  </si>
  <si>
    <t>PLANTA BAJA - TELECOMUNICACIONES Y CABLEADO ESTRUCTURADO (CAT 7)</t>
  </si>
  <si>
    <t>Armario Rack 19" de Comunicaciones (24U).
Suministro e instalación de armario Rack de 19" y 24U de altura, ancho 600 mm, fondo 800 mm. Puerta frontal de vidrio de seguridad con cerradura, paneles laterales ciegos y kit de ventilación forzada (4 ventiladores) con termostato. Incluye bandejas, PDU (regleta de enchufes) de 10 tomas y organizadores verticales de cableado.</t>
  </si>
  <si>
    <t>Panel de Parcheo 24 Puertos Cat. 7 S/FTP.
Suministro e instalación de panel de parcheo de 24 puertos (1U de altura), cargado con conectores RJ45 de Categoría 7 (o 6A apantallado) con herramientas de inserción. Para montaje en el Armario Rack.</t>
  </si>
  <si>
    <t>Cableado Estructurado CAT 7 S/FTP (Línea Horizontal).
Metro lineal de cable de datos S/FTP (apantallado) Categoría 7, con cubierta LSZH (libre de halógenos). Tendido en bandeja o bajo tubo. Para conexión del panel de parcheo a las tomas de usuario.</t>
  </si>
  <si>
    <t>Punto de Cableado Central (Fibra Óptica).
Suministro e instalación de latiguillos y pigtails para la interconexión de equipos principales o la conexión del switch al panel. Fibra Multimodo OM3/OM4 de 6 hilos. Incluye bandeja de empalme (cassette) y conectores LC/SC.</t>
  </si>
  <si>
    <t>Certificación de la Red de Datos.
Partida alzada para la certificación de todos los puntos de datos (RJ45) ejecutados con equipo certificado (Fluke o similar) y calibrado. Incluye entrega de informe final de resultados (mapa de cableado, NEXT, atenuación) y etiquetado de la red conforme a normativa.</t>
  </si>
  <si>
    <t>Punto de Datos (RJ45 Cat. 7/6A).
Suministro e instalación de toma final RJ45 con conectores Cat. 7 (o 6A) blindados. Instalado sobre caja modular en pared o en caja de suelo/canal perimetral. Incluye embellecedores, marco (tipo Simon 82/Mosaic) y conexionado final.</t>
  </si>
  <si>
    <t>Desmontaje de falso techo de placas de yeso laminado (PYL) en cuartos húmedos. Incluye retirada y gestión de la perfilería y carga manual sobre contenedor.</t>
  </si>
  <si>
    <t>Retirada de instalaciones interiores en cuartos húmedos. Partida alzada para el desmontaje de tuberías (agua y desagües), cableado eléctrico, aislamiento y conductos de ventilación existentes en el interior de tabiques y falsos techos.</t>
  </si>
  <si>
    <t>Falso techo liso de placas de yeso laminado hidrófugo (tipo H). Suministro y montaje de placas de 12,5 mm de espesor, atornilladas a estructura metálica oculta, con tratamiento de juntas y acabado final de pintura plástica anti-moho. Apto para cuartos húmedos.</t>
  </si>
  <si>
    <t>PLANTA PRIMERA - Climatización</t>
  </si>
  <si>
    <t>Unidad exterior VRF Recuperación de Calor (68–70 kW)
Dimensionada para cubrir 63–64 kW instalados en cassettes, con margen técnico.
Tecnología Inverter, 3 tubos, recuperación de calor, COP/EER &gt; 4, bancada antivibratoria, protecciones y control.</t>
  </si>
  <si>
    <t>Cassettes 60×60 5,0 kW – Zona OPERATIONS
Unidad interior tipo cassette 4 vías, 600×600 mm, potencia 5 kW. Incluye panel decorativo, bomba de drenaje integrada, mando de control y soportes de instalación.</t>
  </si>
  <si>
    <t>Cassettes 60×60 5,0 kW – CUSTOMER SERVICE
Cassette 60×60 de 5 kW, adecuado para salas de alta ocupación. Incluye panel decorativo, drenaje forzado, regulación individual y accesorios de montaje.</t>
  </si>
  <si>
    <t>Cassettes 60×60 3,5 kW – MEETING grande
Unidad interior cassette de 3,5 kW para salas de reuniones. Panel decorativo incluido, bomba de drenaje y mando independiente. Preparada para integración en falso techo.</t>
  </si>
  <si>
    <t>Cassette 60×60 3,5 kW – MEETING pequeña
Unidad interior 60×60 de 3,5 kW con panel estético, drenaje y mando. Para zonas de baja carga térmica con control independiente.</t>
  </si>
  <si>
    <t>Cassette 60×60 2,5 kW – Coffee Corner
Cassette compacto 2,5 kW con difusión a 4 vías, panel decorativo y drenaje. Adecuado para espacios auxiliares sin aporte externo de aire.</t>
  </si>
  <si>
    <t>Cassette 60×60 2,5 kW – Office 2.07
Unidad interior cassette de 2,5 kW, diseño compacto 60×60, con bomba de drenaje y mando. Control independiente por zona.</t>
  </si>
  <si>
    <t>Cassette 60×60 2,5 kW – Meeting 2.08 + Corridor 2.09
Cassette 2,5 kW apto para climatización de espacios combinados o pasillos. Incluye panel decorativo, drenaje y control autónomo.</t>
  </si>
  <si>
    <t>Líneas frigoríficas aisladas (3 tubos VRF)
Tubería de cobre desoxidado + aislamiento elastomérico + soportes + refnets + soldaduras.
Medición ajustada a distribución de planta 1.</t>
  </si>
  <si>
    <t>Drenajes unidades interiores
Tubería aislada hasta bajantes generales.</t>
  </si>
  <si>
    <t>Cableado eléctrico y buses de control VRF
Incluye bandejas, RZ1-K, protecciones en cuadro y programación.</t>
  </si>
  <si>
    <t>Recuperador de calor 1.000 m³/h – Planta 1
Eficiencia &gt; 75 %, by-pass, filtros F7.</t>
  </si>
  <si>
    <t>Red de conductos de ventilación – Planta 1
Conductos metálicos + aislamiento acústico + rejillas y bocas.</t>
  </si>
  <si>
    <t>Servicio de camión grúa autopropulsado, con capacidad suficiente para izado de unidades exteriores VRF, recuperación de calor y equipos obsoletos.
Incluye transporte, operario gruista acreditado, medios auxiliares, eslingado, maniobras de elevación y descenso, y coordinación con el equipo de montaje.
Se considera una jornada completa para subir las nuevas unidades de climatización de planta baja y planta primera, y bajar las existentes a demoler.</t>
  </si>
  <si>
    <t>Unidad exterior VRF Recuperación de Calor (45 kW). Suministro e instalación de unidad exterior VRF de 3 tubos, tecnología Inverter y compresor Scroll. Potencia frigorífica nominal 45 kW aprox., con alta eficiencia energética (EER/COP &gt; 4). Incluye bancada con silentblocks antivibratorios, válvulas de servicio, conexionado frigorífico y de control hasta cajas selectoras.</t>
  </si>
  <si>
    <t>Unidad interior cassette 4 vías 60x60 – 5,0 kW. Unidad interior tipo cassette compacto de 4 vías, dimensiones 600x600 mm, potencia frigorífica aprox. 5,0 kW. Incluye panel decorativo, bomba de drenaje, filtro lavable y mando de control local. Montaje empotrado en falso techo, conexionado frigorífico y de condensados.</t>
  </si>
  <si>
    <t>Unidad interior cassette 4 vías 60x60 – 3,5 kW. Unidad interior tipo cassette 4 vías 600x600 mm, potencia frigorífica aprox. 3,5 kW, para sala de reuniones. Incluye panel decorativo, bomba de drenaje integrada, filtro lavable y termostato de pared. Montaje empotrado en falso techo y conexionado al sistema VRF.</t>
  </si>
  <si>
    <t>Unidad interior cassette 4 vías 60x60 – 2,5 kW. Unidad interior tipo cassette compacto 600x600 mm, potencia frigorífica aprox. 2,5 kW, para despachos. Incluye panel decorativo, bomba de drenaje, filtro lavable y mando de control. Colocada en falso techo, con conexionado frigorífico, de control y desagüe de condensados.</t>
  </si>
  <si>
    <t xml:space="preserve">PLANTA PRIMERA - ELECTRICIDAD, ILUMINACIÓN Y TV </t>
  </si>
  <si>
    <t>Línea de alimentación desde el Cuadro General del edificio (Planta Baja) hasta el nuevo Subcuadro de Planta 1. Manguera RZ1-K (AS) 5G16 mm² (o sup.) libre de halógenos. Incluye tubo, soportes y paso de forjados.</t>
  </si>
  <si>
    <t>Armario empotrar/superficie 96 módulos. Equipado con aparamenta gama alta (Schneider/Hager). Incluye corte general, protector sobretensiones, analizador y diferenciales superinmunizados para los circuitos de ordenadores. Protecciones para alumbrado, fuerza y clima.</t>
  </si>
  <si>
    <t>PLANTA PRIMERA- INSTALACIONES DE PROTECCIÓN CONTRA INCENDIOS (PCI)</t>
  </si>
  <si>
    <t>Suministro e instalación de cableado para el lazo de detección, tipo manguera apantallada SOZ1-K (AS+) 2x1,5 mm², resistente al fuego 90 minutos (RF-90), color rojo. Incluye subida desde la central de Planta Baja y distribución en anillo por el falso techo de Planta Primera.</t>
  </si>
  <si>
    <t>PLANTA PRIMERA - TELECOMUNICACIONES Y CABLEADO ESTRUCTURADO (CAT 7)</t>
  </si>
  <si>
    <t>Ampliación de Rack Existente (Paneles).
Suministro e instalación de 3 Paneles de Parcheo de 24 puertos (Total 72 bocas) Cat. 6A/7 apantallados para montar en el Rack de la Planta Baja. Incluye guíahilos y tornillería.</t>
  </si>
  <si>
    <t>Canalización Vertical (Montante) y Paso de Forjado.
Ejecución de paso a través del forjado para el mazo de cables de datos. Incluye suministro e instalación de rejiband vertical o tubos de gran diámetro, fijación a pared y, muy importante, sellado del paso con almohadillas o masilla intumescente EI-120 para mantener la sectorización de incendios entre plantas.</t>
  </si>
  <si>
    <t>Adecuación de oficinas en las Naves A.2.2 y A.4.2 en la ZAL Port (BCN)</t>
  </si>
  <si>
    <t>Capítulo 01</t>
  </si>
  <si>
    <t>Capítulo 02</t>
  </si>
  <si>
    <t>Formación de peto de seguridad de yeso laminado de 1,20 m de altura, ejecutado mediante estructura metálica reforzada con canales y montantes de acero galvanizado 48/70 mm, con doble montante cada 40 cm fijado mecánicamente a la solera mediante anclajes metálicos o químicos. Cerrado con doble placa de yeso laminado 12,5 mm por ambas caras, relleno interior de lana mineral para rigidización y aislamiento, remate superior reforzado y sellado perimetral. Incluye cortes, encuentros, tornillería, pastas, cintas, nivelación y preparación para pintura. Trabajo totalmente terminado y fijado para garantizar resistencia a apoyos accidentales</t>
  </si>
  <si>
    <t>Tabique interior de placa de yeso laminado con resistencia al fuego EI-180, formado por estructura metálica de perfiles galvanizados con montantes cada 600 mm, doble capa de placas tipo RF de 15 mm por cara, cámara interior rellena de lana mineral de alta densidad y sellados perimetrales e intersticiales con masilla intumescente para garantizar la clasificación al fuego exigida, totalmente terminado y listo para acabado.</t>
  </si>
  <si>
    <r>
      <rPr>
        <b/>
        <sz val="7"/>
        <color theme="1"/>
        <rFont val="Calibri"/>
        <family val="2"/>
      </rPr>
      <t>Sellado EI-180 de pasos de instalaciones</t>
    </r>
    <r>
      <rPr>
        <sz val="7"/>
        <color theme="1"/>
        <rFont val="Calibri"/>
        <family val="2"/>
      </rPr>
      <t xml:space="preserve">
Sellado de pasos de instalaciones (electricidad, climatización, telecomunicaciones, fontanería y saneamiento) a través del tabique de sectorización EI-180, mediante collarines, morteros y masillas intumescentes certificados EI-180, ensayados según UNE-EN 1366-3. Incluye preparación de huecos, suministro de materiales, ejecución de los sellos, identificación y retirada de residuos.</t>
    </r>
  </si>
  <si>
    <t>Franja opaca EI-90 en fachada
Ejecución de franja opaca de sectorización EI-90, de 1,00 m de anchura, mediante panel sándwich metálico RF EI-90 de color blanco RAL 9010 o solución equivalente certificada, colocada por el exterior sobre la ventana existente en la línea de separación con el local colindante. Incluye estructura auxiliar, anclajes mecánicos, sellados perimetrales intumescentes, remates exteriores e interiores y limpieza final, totalmente terminada.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</si>
</sst>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C0A]_-;\-* #,##0.00\ [$€-C0A]_-;_-* &quot;-&quot;??\ [$€-C0A]_-;_-@_-"/>
    <numFmt numFmtId="165" formatCode="#,##0.00\ &quot;€&quot;"/>
    <numFmt numFmtId="166" formatCode="###,###,##0.00"/>
  </numFmts>
  <fonts count="22" x14ac:knownFonts="1">
    <font>
      <sz val="11"/>
      <color theme="1"/>
      <name val="Calibri"/>
      <family val="2"/>
      <scheme val="minor"/>
    </font>
    <font>
      <sz val="11"/>
      <color rgb="FF000000"/>
      <name val="Calibri"/>
      <family val="2"/>
    </font>
    <font>
      <b/>
      <sz val="9"/>
      <color theme="0"/>
      <name val="Calibri"/>
      <family val="2"/>
    </font>
    <font>
      <sz val="7"/>
      <color theme="1"/>
      <name val="Calibri"/>
      <family val="2"/>
    </font>
    <font>
      <sz val="10"/>
      <color indexed="8"/>
      <name val="MS Sans Serif"/>
      <family val="2"/>
    </font>
    <font>
      <sz val="7"/>
      <color indexed="8"/>
      <name val="Calibri"/>
      <family val="2"/>
    </font>
    <font>
      <sz val="7"/>
      <color theme="1"/>
      <name val="Calibri"/>
      <family val="2"/>
      <scheme val="minor"/>
    </font>
    <font>
      <sz val="7"/>
      <color rgb="FF111111"/>
      <name val="Calibri"/>
      <family val="2"/>
    </font>
    <font>
      <b/>
      <sz val="8"/>
      <name val="Calibri"/>
      <family val="2"/>
    </font>
    <font>
      <b/>
      <sz val="7"/>
      <color rgb="FFFFFFFF"/>
      <name val="Calibri"/>
      <family val="2"/>
    </font>
    <font>
      <b/>
      <sz val="8"/>
      <color theme="1"/>
      <name val="Calibri"/>
      <family val="2"/>
      <scheme val="minor"/>
    </font>
    <font>
      <sz val="7"/>
      <color indexed="8"/>
      <name val="Calibri"/>
      <family val="2"/>
      <scheme val="minor"/>
    </font>
    <font>
      <b/>
      <sz val="10"/>
      <color rgb="FFFFFFFF"/>
      <name val="Calibri"/>
      <family val="2"/>
    </font>
    <font>
      <b/>
      <sz val="8"/>
      <color theme="0"/>
      <name val="Calibri"/>
      <family val="2"/>
    </font>
    <font>
      <b/>
      <sz val="9"/>
      <color theme="0"/>
      <name val="Calibri"/>
      <family val="2"/>
      <scheme val="minor"/>
    </font>
    <font>
      <b/>
      <sz val="10"/>
      <color theme="0"/>
      <name val="Calibri"/>
      <family val="2"/>
    </font>
    <font>
      <sz val="7"/>
      <color rgb="FF000000"/>
      <name val="Calibri"/>
      <family val="2"/>
      <scheme val="minor"/>
    </font>
    <font>
      <sz val="7"/>
      <color rgb="FF000000"/>
      <name val="Calibri"/>
      <family val="2"/>
    </font>
    <font>
      <sz val="7"/>
      <name val="Calibri"/>
      <family val="2"/>
    </font>
    <font>
      <b/>
      <sz val="12"/>
      <color theme="0"/>
      <name val="Calibri"/>
      <family val="2"/>
      <scheme val="minor"/>
    </font>
    <font>
      <b/>
      <sz val="10"/>
      <color theme="0"/>
      <name val="Calibri"/>
      <family val="2"/>
      <scheme val="minor"/>
    </font>
    <font>
      <b/>
      <sz val="7"/>
      <color theme="1"/>
      <name val="Calibri"/>
      <family val="2"/>
    </font>
  </fonts>
  <fills count="6">
    <fill>
      <patternFill patternType="none"/>
    </fill>
    <fill>
      <patternFill patternType="gray125"/>
    </fill>
    <fill>
      <patternFill patternType="solid">
        <fgColor theme="3"/>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1"/>
        <bgColor indexed="64"/>
      </patternFill>
    </fill>
  </fills>
  <borders count="7">
    <border>
      <left/>
      <right/>
      <top/>
      <bottom/>
      <diagonal/>
    </border>
    <border>
      <left/>
      <right/>
      <top style="medium">
        <color auto="1"/>
      </top>
      <bottom style="medium">
        <color auto="1"/>
      </bottom>
      <diagonal/>
    </border>
    <border>
      <left/>
      <right/>
      <top style="medium">
        <color auto="1"/>
      </top>
      <bottom/>
      <diagonal/>
    </border>
    <border>
      <left/>
      <right/>
      <top/>
      <bottom style="thin">
        <color theme="0" tint="-0.249977111117893"/>
      </bottom>
      <diagonal/>
    </border>
    <border>
      <left/>
      <right/>
      <top style="medium">
        <color auto="1"/>
      </top>
      <bottom style="thin">
        <color indexed="64"/>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applyNumberFormat="0" applyBorder="0" applyAlignment="0"/>
    <xf numFmtId="0" fontId="4" fillId="0" borderId="0"/>
  </cellStyleXfs>
  <cellXfs count="121">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4" fontId="3" fillId="0" borderId="0" xfId="0" applyNumberFormat="1" applyFont="1" applyAlignment="1">
      <alignment horizontal="center" vertical="center"/>
    </xf>
    <xf numFmtId="164" fontId="3" fillId="0" borderId="0" xfId="0" applyNumberFormat="1" applyFont="1" applyAlignment="1">
      <alignment horizontal="center" vertical="center"/>
    </xf>
    <xf numFmtId="0" fontId="5" fillId="0" borderId="1" xfId="2" applyFont="1" applyBorder="1" applyAlignment="1">
      <alignment horizontal="center" vertical="center"/>
    </xf>
    <xf numFmtId="0" fontId="5" fillId="0" borderId="1" xfId="2" applyFont="1" applyBorder="1" applyAlignment="1">
      <alignment horizontal="center" vertical="center" wrapText="1"/>
    </xf>
    <xf numFmtId="164" fontId="5" fillId="0" borderId="1" xfId="2" applyNumberFormat="1" applyFont="1" applyBorder="1" applyAlignment="1">
      <alignment horizontal="center" vertical="center"/>
    </xf>
    <xf numFmtId="0" fontId="6" fillId="0" borderId="0" xfId="0" applyFont="1" applyAlignment="1">
      <alignment horizontal="center" vertical="center"/>
    </xf>
    <xf numFmtId="3" fontId="5" fillId="0" borderId="0" xfId="2" applyNumberFormat="1" applyFont="1" applyAlignment="1">
      <alignment horizontal="center" vertical="center"/>
    </xf>
    <xf numFmtId="164" fontId="5" fillId="0" borderId="0" xfId="2" applyNumberFormat="1" applyFont="1" applyAlignment="1">
      <alignment horizontal="center" vertical="center"/>
    </xf>
    <xf numFmtId="0" fontId="5" fillId="0" borderId="0" xfId="2" applyFont="1" applyAlignment="1">
      <alignment horizontal="center" vertical="center"/>
    </xf>
    <xf numFmtId="0" fontId="7" fillId="0" borderId="0" xfId="0" applyFont="1" applyAlignment="1">
      <alignment horizontal="justify" vertical="center"/>
    </xf>
    <xf numFmtId="4" fontId="5" fillId="0" borderId="0" xfId="2" applyNumberFormat="1" applyFont="1" applyAlignment="1">
      <alignment horizontal="center" vertical="center"/>
    </xf>
    <xf numFmtId="0" fontId="9" fillId="0" borderId="0" xfId="0" applyFont="1" applyAlignment="1">
      <alignment horizontal="center" vertical="center"/>
    </xf>
    <xf numFmtId="164" fontId="9" fillId="0" borderId="0" xfId="0" applyNumberFormat="1" applyFont="1" applyAlignment="1">
      <alignment horizontal="left" vertical="center"/>
    </xf>
    <xf numFmtId="4" fontId="9" fillId="0" borderId="0" xfId="0" applyNumberFormat="1" applyFont="1" applyAlignment="1">
      <alignment horizontal="center" vertical="center"/>
    </xf>
    <xf numFmtId="164" fontId="9" fillId="0" borderId="0" xfId="0" applyNumberFormat="1" applyFont="1" applyAlignment="1">
      <alignment horizontal="center" vertical="center"/>
    </xf>
    <xf numFmtId="3" fontId="10" fillId="3" borderId="3" xfId="2" applyNumberFormat="1" applyFont="1" applyFill="1" applyBorder="1" applyAlignment="1">
      <alignment vertical="center" wrapText="1"/>
    </xf>
    <xf numFmtId="164" fontId="8" fillId="3" borderId="0" xfId="0" applyNumberFormat="1" applyFont="1" applyFill="1" applyAlignment="1">
      <alignment horizontal="center" vertical="center"/>
    </xf>
    <xf numFmtId="164" fontId="3" fillId="0" borderId="0" xfId="0" applyNumberFormat="1" applyFont="1" applyAlignment="1">
      <alignment vertical="center"/>
    </xf>
    <xf numFmtId="3" fontId="11" fillId="4" borderId="2" xfId="2" applyNumberFormat="1" applyFont="1" applyFill="1" applyBorder="1" applyAlignment="1">
      <alignment horizontal="center" vertical="center"/>
    </xf>
    <xf numFmtId="3" fontId="11" fillId="4" borderId="0" xfId="2" applyNumberFormat="1" applyFont="1" applyFill="1" applyAlignment="1">
      <alignment horizontal="center" vertical="center"/>
    </xf>
    <xf numFmtId="49" fontId="13" fillId="2" borderId="0" xfId="1" applyNumberFormat="1" applyFont="1" applyFill="1" applyAlignment="1">
      <alignment horizontal="center" vertical="center"/>
    </xf>
    <xf numFmtId="0" fontId="13" fillId="2" borderId="0" xfId="1" applyFont="1" applyFill="1" applyAlignment="1">
      <alignment horizontal="center" vertical="center"/>
    </xf>
    <xf numFmtId="164" fontId="5" fillId="0" borderId="0" xfId="2" applyNumberFormat="1" applyFont="1" applyAlignment="1">
      <alignment horizontal="right" vertical="center"/>
    </xf>
    <xf numFmtId="2" fontId="3" fillId="0" borderId="0" xfId="0" applyNumberFormat="1" applyFont="1" applyAlignment="1">
      <alignment horizontal="right" vertical="center"/>
    </xf>
    <xf numFmtId="2" fontId="3" fillId="0" borderId="0" xfId="0" applyNumberFormat="1" applyFont="1" applyAlignment="1">
      <alignment vertical="center"/>
    </xf>
    <xf numFmtId="165" fontId="3" fillId="0" borderId="0" xfId="0" applyNumberFormat="1" applyFont="1" applyAlignment="1">
      <alignment vertical="center"/>
    </xf>
    <xf numFmtId="3" fontId="14" fillId="2" borderId="3" xfId="2" applyNumberFormat="1" applyFont="1" applyFill="1" applyBorder="1" applyAlignment="1">
      <alignment vertical="center" wrapText="1"/>
    </xf>
    <xf numFmtId="164" fontId="2" fillId="2" borderId="0" xfId="0" applyNumberFormat="1" applyFont="1" applyFill="1" applyAlignment="1">
      <alignment horizontal="center" vertical="center"/>
    </xf>
    <xf numFmtId="165" fontId="17" fillId="0" borderId="0" xfId="0" applyNumberFormat="1" applyFont="1" applyAlignment="1" applyProtection="1">
      <alignment vertical="center"/>
      <protection locked="0"/>
    </xf>
    <xf numFmtId="0" fontId="17" fillId="0" borderId="0" xfId="0" applyFont="1" applyAlignment="1">
      <alignment vertical="center" wrapText="1"/>
    </xf>
    <xf numFmtId="2" fontId="17" fillId="0" borderId="0" xfId="0" applyNumberFormat="1" applyFont="1" applyAlignment="1" applyProtection="1">
      <alignment horizontal="right" vertical="center"/>
      <protection locked="0"/>
    </xf>
    <xf numFmtId="2" fontId="5" fillId="0" borderId="1" xfId="2" applyNumberFormat="1" applyFont="1" applyBorder="1" applyAlignment="1">
      <alignment horizontal="center" vertical="center"/>
    </xf>
    <xf numFmtId="49" fontId="17" fillId="0" borderId="0" xfId="0" applyNumberFormat="1" applyFont="1" applyAlignment="1">
      <alignment horizontal="center" vertical="center"/>
    </xf>
    <xf numFmtId="3" fontId="19" fillId="5" borderId="3" xfId="2" applyNumberFormat="1" applyFont="1" applyFill="1" applyBorder="1" applyAlignment="1">
      <alignment vertical="center" wrapText="1"/>
    </xf>
    <xf numFmtId="0" fontId="3" fillId="0" borderId="0" xfId="0" applyFont="1" applyAlignment="1">
      <alignment horizontal="left" vertical="center" wrapText="1"/>
    </xf>
    <xf numFmtId="3" fontId="14" fillId="5" borderId="3" xfId="2" applyNumberFormat="1" applyFont="1" applyFill="1" applyBorder="1" applyAlignment="1">
      <alignment vertical="center" wrapText="1"/>
    </xf>
    <xf numFmtId="164" fontId="2" fillId="5" borderId="0" xfId="0" applyNumberFormat="1" applyFont="1" applyFill="1" applyAlignment="1">
      <alignment horizontal="center" vertical="center"/>
    </xf>
    <xf numFmtId="3" fontId="20" fillId="5" borderId="3" xfId="2" applyNumberFormat="1" applyFont="1" applyFill="1" applyBorder="1" applyAlignment="1">
      <alignment vertical="center" wrapText="1"/>
    </xf>
    <xf numFmtId="3" fontId="10" fillId="0" borderId="0" xfId="2" applyNumberFormat="1" applyFont="1" applyAlignment="1">
      <alignment vertical="center" wrapText="1"/>
    </xf>
    <xf numFmtId="164" fontId="8" fillId="0" borderId="0" xfId="0" applyNumberFormat="1" applyFont="1" applyAlignment="1">
      <alignment horizontal="center" vertical="center"/>
    </xf>
    <xf numFmtId="3" fontId="10" fillId="0" borderId="0" xfId="2" applyNumberFormat="1" applyFont="1" applyAlignment="1">
      <alignment horizontal="left" vertical="center" wrapText="1"/>
    </xf>
    <xf numFmtId="3" fontId="11" fillId="4" borderId="4" xfId="2" applyNumberFormat="1" applyFont="1" applyFill="1" applyBorder="1" applyAlignment="1">
      <alignment horizontal="center" vertical="center"/>
    </xf>
    <xf numFmtId="0" fontId="3" fillId="0" borderId="4" xfId="0" applyFont="1" applyBorder="1" applyAlignment="1">
      <alignment horizontal="center" vertical="center" wrapText="1"/>
    </xf>
    <xf numFmtId="0" fontId="3" fillId="0" borderId="4" xfId="0" applyFont="1" applyBorder="1" applyAlignment="1">
      <alignment vertical="center" wrapText="1"/>
    </xf>
    <xf numFmtId="2" fontId="3" fillId="0" borderId="4" xfId="0" applyNumberFormat="1" applyFont="1" applyBorder="1" applyAlignment="1">
      <alignment horizontal="right" vertical="center"/>
    </xf>
    <xf numFmtId="164" fontId="5" fillId="0" borderId="4" xfId="2" applyNumberFormat="1" applyFont="1" applyBorder="1" applyAlignment="1">
      <alignment horizontal="right" vertical="center"/>
    </xf>
    <xf numFmtId="3" fontId="11" fillId="4" borderId="5" xfId="2" applyNumberFormat="1" applyFont="1" applyFill="1" applyBorder="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vertical="center" wrapText="1"/>
    </xf>
    <xf numFmtId="2" fontId="3" fillId="0" borderId="5" xfId="0" applyNumberFormat="1" applyFont="1" applyBorder="1" applyAlignment="1">
      <alignment horizontal="right" vertical="center"/>
    </xf>
    <xf numFmtId="164" fontId="5" fillId="0" borderId="5" xfId="2" applyNumberFormat="1" applyFont="1" applyBorder="1" applyAlignment="1">
      <alignment horizontal="right" vertical="center"/>
    </xf>
    <xf numFmtId="0" fontId="6" fillId="0" borderId="5" xfId="0" applyFont="1" applyBorder="1" applyAlignment="1">
      <alignment horizontal="center" vertical="center"/>
    </xf>
    <xf numFmtId="0" fontId="3" fillId="0" borderId="5" xfId="0" applyFont="1" applyBorder="1" applyAlignment="1">
      <alignment horizontal="left" vertical="center" wrapText="1"/>
    </xf>
    <xf numFmtId="0" fontId="6" fillId="0" borderId="4" xfId="0" applyFont="1" applyBorder="1" applyAlignment="1">
      <alignment horizontal="center" vertical="center"/>
    </xf>
    <xf numFmtId="2" fontId="3" fillId="0" borderId="4" xfId="0" applyNumberFormat="1" applyFont="1" applyBorder="1" applyAlignment="1">
      <alignment vertical="center"/>
    </xf>
    <xf numFmtId="0" fontId="3" fillId="0" borderId="4" xfId="0" applyFont="1" applyBorder="1" applyAlignment="1">
      <alignment horizontal="center" vertical="center"/>
    </xf>
    <xf numFmtId="2" fontId="3" fillId="0" borderId="5" xfId="0" applyNumberFormat="1" applyFont="1" applyBorder="1" applyAlignment="1">
      <alignment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2" fontId="17" fillId="0" borderId="4" xfId="0" applyNumberFormat="1" applyFont="1" applyBorder="1" applyAlignment="1" applyProtection="1">
      <alignment vertical="center"/>
      <protection locked="0"/>
    </xf>
    <xf numFmtId="2" fontId="17" fillId="0" borderId="5" xfId="0" applyNumberFormat="1" applyFont="1" applyBorder="1" applyAlignment="1" applyProtection="1">
      <alignment vertical="center"/>
      <protection locked="0"/>
    </xf>
    <xf numFmtId="0" fontId="16" fillId="0" borderId="4" xfId="0" applyFont="1" applyBorder="1" applyAlignment="1">
      <alignment vertical="center" wrapText="1"/>
    </xf>
    <xf numFmtId="0" fontId="16" fillId="0" borderId="5" xfId="0" applyFont="1" applyBorder="1" applyAlignment="1">
      <alignment vertical="center" wrapText="1"/>
    </xf>
    <xf numFmtId="3" fontId="6" fillId="4" borderId="4" xfId="2" applyNumberFormat="1" applyFont="1" applyFill="1" applyBorder="1" applyAlignment="1">
      <alignment horizontal="center" vertical="center"/>
    </xf>
    <xf numFmtId="164" fontId="3" fillId="0" borderId="4" xfId="2" applyNumberFormat="1" applyFont="1" applyBorder="1" applyAlignment="1">
      <alignment horizontal="right" vertical="center"/>
    </xf>
    <xf numFmtId="3" fontId="6" fillId="4" borderId="5" xfId="2" applyNumberFormat="1" applyFont="1" applyFill="1" applyBorder="1" applyAlignment="1">
      <alignment horizontal="center" vertical="center"/>
    </xf>
    <xf numFmtId="164" fontId="3" fillId="0" borderId="5" xfId="2" applyNumberFormat="1" applyFont="1" applyBorder="1" applyAlignment="1">
      <alignment horizontal="right" vertical="center"/>
    </xf>
    <xf numFmtId="0" fontId="17" fillId="0" borderId="4" xfId="0" applyFont="1" applyBorder="1" applyAlignment="1">
      <alignment vertical="center" wrapText="1"/>
    </xf>
    <xf numFmtId="0" fontId="17" fillId="0" borderId="5" xfId="0" applyFont="1" applyBorder="1" applyAlignment="1">
      <alignment vertical="center" wrapText="1"/>
    </xf>
    <xf numFmtId="2" fontId="17" fillId="0" borderId="4" xfId="0" applyNumberFormat="1" applyFont="1" applyBorder="1" applyAlignment="1" applyProtection="1">
      <alignment horizontal="right" vertical="center"/>
      <protection locked="0"/>
    </xf>
    <xf numFmtId="0" fontId="5" fillId="0" borderId="4" xfId="2" applyFont="1" applyBorder="1" applyAlignment="1">
      <alignment horizontal="center" vertical="center"/>
    </xf>
    <xf numFmtId="0" fontId="5" fillId="0" borderId="4" xfId="2" applyFont="1" applyBorder="1" applyAlignment="1">
      <alignment horizontal="left" vertical="center" wrapText="1"/>
    </xf>
    <xf numFmtId="2" fontId="5" fillId="0" borderId="4" xfId="2" applyNumberFormat="1" applyFont="1" applyBorder="1" applyAlignment="1">
      <alignment horizontal="center" vertical="center"/>
    </xf>
    <xf numFmtId="164" fontId="5" fillId="0" borderId="4" xfId="2" applyNumberFormat="1" applyFont="1" applyBorder="1" applyAlignment="1">
      <alignment horizontal="center" vertical="center"/>
    </xf>
    <xf numFmtId="49" fontId="17" fillId="0" borderId="5" xfId="0" applyNumberFormat="1" applyFont="1" applyBorder="1" applyAlignment="1">
      <alignment horizontal="center" vertical="center"/>
    </xf>
    <xf numFmtId="0" fontId="17" fillId="0" borderId="5" xfId="0" applyFont="1" applyBorder="1" applyAlignment="1">
      <alignment horizontal="left" vertical="center" wrapText="1"/>
    </xf>
    <xf numFmtId="166" fontId="17" fillId="0" borderId="5" xfId="0" applyNumberFormat="1" applyFont="1" applyBorder="1" applyAlignment="1" applyProtection="1">
      <alignment vertical="center"/>
      <protection locked="0"/>
    </xf>
    <xf numFmtId="166" fontId="17" fillId="0" borderId="5" xfId="0" applyNumberFormat="1" applyFont="1" applyBorder="1" applyAlignment="1">
      <alignment horizontal="right" vertical="center"/>
    </xf>
    <xf numFmtId="0" fontId="7" fillId="0" borderId="5" xfId="0" applyFont="1" applyBorder="1" applyAlignment="1">
      <alignment horizontal="justify" vertical="center"/>
    </xf>
    <xf numFmtId="4" fontId="5" fillId="0" borderId="5" xfId="2" applyNumberFormat="1" applyFont="1" applyBorder="1" applyAlignment="1">
      <alignment horizontal="center" vertical="center"/>
    </xf>
    <xf numFmtId="164" fontId="5" fillId="0" borderId="5" xfId="2" applyNumberFormat="1" applyFont="1" applyBorder="1" applyAlignment="1">
      <alignment horizontal="center" vertical="center"/>
    </xf>
    <xf numFmtId="0" fontId="7" fillId="0" borderId="0" xfId="0" applyFont="1" applyAlignment="1">
      <alignment horizontal="justify" vertical="center" wrapText="1"/>
    </xf>
    <xf numFmtId="0" fontId="18" fillId="0" borderId="5" xfId="0" applyFont="1" applyBorder="1" applyAlignment="1">
      <alignment vertical="center" wrapText="1"/>
    </xf>
    <xf numFmtId="0" fontId="7" fillId="0" borderId="4" xfId="0" applyFont="1" applyBorder="1" applyAlignment="1">
      <alignment horizontal="justify" vertical="center" wrapText="1"/>
    </xf>
    <xf numFmtId="0" fontId="5" fillId="0" borderId="6" xfId="2" applyFont="1" applyBorder="1" applyAlignment="1">
      <alignment horizontal="center" vertical="center"/>
    </xf>
    <xf numFmtId="3" fontId="11" fillId="0" borderId="2" xfId="2" applyNumberFormat="1" applyFont="1" applyBorder="1" applyAlignment="1">
      <alignment horizontal="center" vertical="center"/>
    </xf>
    <xf numFmtId="49" fontId="13" fillId="0" borderId="0" xfId="1" applyNumberFormat="1" applyFont="1" applyAlignment="1">
      <alignment horizontal="left" vertical="center"/>
    </xf>
    <xf numFmtId="49" fontId="13" fillId="0" borderId="0" xfId="1" applyNumberFormat="1" applyFont="1" applyAlignment="1">
      <alignment horizontal="center" vertical="center"/>
    </xf>
    <xf numFmtId="0" fontId="13" fillId="0" borderId="0" xfId="1" applyFont="1" applyAlignment="1">
      <alignment horizontal="center" vertical="center"/>
    </xf>
    <xf numFmtId="164" fontId="13" fillId="2" borderId="0" xfId="1" applyNumberFormat="1" applyFont="1" applyFill="1" applyAlignment="1">
      <alignment horizontal="center" vertical="center"/>
    </xf>
    <xf numFmtId="164" fontId="3" fillId="0" borderId="4" xfId="0" applyNumberFormat="1" applyFont="1" applyBorder="1" applyAlignment="1">
      <alignment horizontal="right" vertical="center"/>
    </xf>
    <xf numFmtId="164" fontId="3" fillId="0" borderId="5" xfId="0" applyNumberFormat="1" applyFont="1" applyBorder="1" applyAlignment="1">
      <alignment horizontal="right" vertical="center"/>
    </xf>
    <xf numFmtId="164" fontId="10" fillId="3" borderId="3" xfId="2" applyNumberFormat="1" applyFont="1" applyFill="1" applyBorder="1" applyAlignment="1">
      <alignment horizontal="right" vertical="center"/>
    </xf>
    <xf numFmtId="164" fontId="3" fillId="0" borderId="0" xfId="0" applyNumberFormat="1" applyFont="1" applyAlignment="1">
      <alignment horizontal="right" vertical="center"/>
    </xf>
    <xf numFmtId="164" fontId="3" fillId="0" borderId="4" xfId="0" applyNumberFormat="1" applyFont="1" applyBorder="1" applyAlignment="1">
      <alignment vertical="center"/>
    </xf>
    <xf numFmtId="164" fontId="10" fillId="0" borderId="0" xfId="2" applyNumberFormat="1" applyFont="1" applyAlignment="1">
      <alignment horizontal="right" vertical="center"/>
    </xf>
    <xf numFmtId="164" fontId="10" fillId="0" borderId="0" xfId="2" applyNumberFormat="1" applyFont="1" applyAlignment="1">
      <alignment horizontal="left" vertical="center" wrapText="1"/>
    </xf>
    <xf numFmtId="164" fontId="14" fillId="5" borderId="3" xfId="2" applyNumberFormat="1" applyFont="1" applyFill="1" applyBorder="1" applyAlignment="1">
      <alignment horizontal="right" vertical="center"/>
    </xf>
    <xf numFmtId="164" fontId="17" fillId="0" borderId="4" xfId="0" applyNumberFormat="1" applyFont="1" applyBorder="1" applyAlignment="1" applyProtection="1">
      <alignment vertical="center"/>
      <protection locked="0"/>
    </xf>
    <xf numFmtId="164" fontId="17" fillId="0" borderId="5" xfId="0" applyNumberFormat="1" applyFont="1" applyBorder="1" applyAlignment="1" applyProtection="1">
      <alignment vertical="center"/>
      <protection locked="0"/>
    </xf>
    <xf numFmtId="164" fontId="3" fillId="0" borderId="5" xfId="0" applyNumberFormat="1" applyFont="1" applyBorder="1" applyAlignment="1">
      <alignment vertical="center"/>
    </xf>
    <xf numFmtId="164" fontId="17" fillId="0" borderId="4" xfId="0" applyNumberFormat="1" applyFont="1" applyBorder="1" applyAlignment="1" applyProtection="1">
      <alignment horizontal="right" vertical="center"/>
      <protection locked="0"/>
    </xf>
    <xf numFmtId="164" fontId="17" fillId="0" borderId="0" xfId="0" applyNumberFormat="1" applyFont="1" applyAlignment="1" applyProtection="1">
      <alignment horizontal="right" vertical="center"/>
      <protection locked="0"/>
    </xf>
    <xf numFmtId="164" fontId="13" fillId="0" borderId="0" xfId="1" applyNumberFormat="1" applyFont="1" applyAlignment="1">
      <alignment horizontal="center" vertical="center"/>
    </xf>
    <xf numFmtId="164" fontId="17" fillId="0" borderId="0" xfId="0" applyNumberFormat="1" applyFont="1" applyAlignment="1" applyProtection="1">
      <alignment vertical="center"/>
      <protection locked="0"/>
    </xf>
    <xf numFmtId="164" fontId="14" fillId="2" borderId="3" xfId="2" applyNumberFormat="1" applyFont="1" applyFill="1" applyBorder="1" applyAlignment="1">
      <alignment horizontal="right" vertical="center"/>
    </xf>
    <xf numFmtId="164" fontId="19" fillId="5" borderId="3" xfId="2" applyNumberFormat="1" applyFont="1" applyFill="1" applyBorder="1" applyAlignment="1">
      <alignment horizontal="right" vertical="center"/>
    </xf>
    <xf numFmtId="49" fontId="17" fillId="0" borderId="4" xfId="0" applyNumberFormat="1" applyFont="1" applyBorder="1" applyAlignment="1">
      <alignment horizontal="center" vertical="center"/>
    </xf>
    <xf numFmtId="3" fontId="11" fillId="4" borderId="6" xfId="2" applyNumberFormat="1" applyFont="1" applyFill="1" applyBorder="1" applyAlignment="1">
      <alignment horizontal="center" vertical="center"/>
    </xf>
    <xf numFmtId="0" fontId="5" fillId="0" borderId="5" xfId="2" applyFont="1" applyBorder="1" applyAlignment="1">
      <alignment horizontal="center" vertical="center"/>
    </xf>
    <xf numFmtId="0" fontId="7" fillId="0" borderId="5" xfId="0" applyFont="1" applyBorder="1" applyAlignment="1">
      <alignment horizontal="justify" vertical="center" wrapText="1"/>
    </xf>
    <xf numFmtId="49" fontId="13" fillId="2" borderId="0" xfId="1" applyNumberFormat="1" applyFont="1" applyFill="1" applyAlignment="1">
      <alignment horizontal="left" vertical="center"/>
    </xf>
    <xf numFmtId="0" fontId="12" fillId="2" borderId="0" xfId="0" applyFont="1" applyFill="1" applyAlignment="1">
      <alignment horizontal="left" vertical="center"/>
    </xf>
    <xf numFmtId="0" fontId="13" fillId="2" borderId="0" xfId="1" applyFont="1" applyFill="1" applyAlignment="1">
      <alignment horizontal="left" vertical="center"/>
    </xf>
    <xf numFmtId="0" fontId="12" fillId="2" borderId="0" xfId="0" applyFont="1" applyFill="1" applyAlignment="1">
      <alignment horizontal="center" vertical="center"/>
    </xf>
    <xf numFmtId="3" fontId="10" fillId="3" borderId="3" xfId="2" applyNumberFormat="1" applyFont="1" applyFill="1" applyBorder="1" applyAlignment="1">
      <alignment horizontal="left" vertical="center" wrapText="1"/>
    </xf>
    <xf numFmtId="0" fontId="15" fillId="2" borderId="0" xfId="1" applyFont="1" applyFill="1" applyAlignment="1">
      <alignment horizontal="center" vertical="center" wrapText="1"/>
    </xf>
  </cellXfs>
  <cellStyles count="3">
    <cellStyle name="Normal" xfId="0" builtinId="0"/>
    <cellStyle name="Normal 2" xfId="1" xr:uid="{5FD66F06-DD07-4501-9B13-8122690DF80C}"/>
    <cellStyle name="Normal_Hoja1" xfId="2" xr:uid="{E63D8D69-4ED8-4B8E-8C05-C2A739023D12}"/>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C74BF-FF8B-49E5-BA39-0FCE4B52DBD2}">
  <dimension ref="A1:I478"/>
  <sheetViews>
    <sheetView tabSelected="1" topLeftCell="A212" zoomScale="160" zoomScaleNormal="160" workbookViewId="0">
      <selection activeCell="D214" sqref="D214"/>
    </sheetView>
  </sheetViews>
  <sheetFormatPr baseColWidth="10" defaultColWidth="11.42578125" defaultRowHeight="9" x14ac:dyDescent="0.25"/>
  <cols>
    <col min="1" max="1" width="4.7109375" style="2" bestFit="1" customWidth="1"/>
    <col min="2" max="2" width="5.140625" style="2" customWidth="1"/>
    <col min="3" max="3" width="38.5703125" style="3" customWidth="1"/>
    <col min="4" max="4" width="6" style="4" bestFit="1" customWidth="1"/>
    <col min="5" max="5" width="5.140625" style="5" bestFit="1" customWidth="1"/>
    <col min="6" max="6" width="6.140625" style="5" bestFit="1" customWidth="1"/>
    <col min="7" max="7" width="11.42578125" style="1"/>
    <col min="8" max="8" width="11.42578125" style="29"/>
    <col min="9" max="16384" width="11.42578125" style="1"/>
  </cols>
  <sheetData>
    <row r="1" spans="1:7" ht="12.75" x14ac:dyDescent="0.25">
      <c r="A1" s="120" t="s">
        <v>206</v>
      </c>
      <c r="B1" s="120"/>
      <c r="C1" s="120"/>
      <c r="D1" s="120"/>
      <c r="E1" s="120"/>
      <c r="F1" s="120"/>
    </row>
    <row r="3" spans="1:7" ht="12.75" x14ac:dyDescent="0.25">
      <c r="A3" s="116" t="s">
        <v>207</v>
      </c>
      <c r="B3" s="116"/>
      <c r="C3" s="118" t="s">
        <v>28</v>
      </c>
      <c r="D3" s="118"/>
      <c r="E3" s="118"/>
      <c r="F3" s="118"/>
    </row>
    <row r="4" spans="1:7" ht="11.25" x14ac:dyDescent="0.25">
      <c r="A4" s="115" t="s">
        <v>8</v>
      </c>
      <c r="B4" s="115"/>
      <c r="C4" s="25" t="s">
        <v>29</v>
      </c>
      <c r="D4" s="25"/>
      <c r="E4" s="93"/>
      <c r="F4" s="24"/>
    </row>
    <row r="5" spans="1:7" ht="9.75" thickBot="1" x14ac:dyDescent="0.3"/>
    <row r="6" spans="1:7" ht="9.75" thickBot="1" x14ac:dyDescent="0.3">
      <c r="A6" s="6" t="s">
        <v>0</v>
      </c>
      <c r="B6" s="6" t="s">
        <v>1</v>
      </c>
      <c r="C6" s="7" t="s">
        <v>2</v>
      </c>
      <c r="D6" s="6" t="s">
        <v>3</v>
      </c>
      <c r="E6" s="8" t="s">
        <v>4</v>
      </c>
      <c r="F6" s="8" t="s">
        <v>5</v>
      </c>
    </row>
    <row r="7" spans="1:7" ht="18" x14ac:dyDescent="0.25">
      <c r="A7" s="45">
        <v>1</v>
      </c>
      <c r="B7" s="46" t="s">
        <v>26</v>
      </c>
      <c r="C7" s="47" t="s">
        <v>15</v>
      </c>
      <c r="D7" s="48">
        <v>21.51</v>
      </c>
      <c r="E7" s="94"/>
      <c r="F7" s="49">
        <f>ROUND(D7*E7,2)</f>
        <v>0</v>
      </c>
      <c r="G7" s="29"/>
    </row>
    <row r="8" spans="1:7" ht="27" x14ac:dyDescent="0.25">
      <c r="A8" s="50">
        <v>2</v>
      </c>
      <c r="B8" s="51" t="s">
        <v>27</v>
      </c>
      <c r="C8" s="52" t="s">
        <v>16</v>
      </c>
      <c r="D8" s="53">
        <v>42.46</v>
      </c>
      <c r="E8" s="95"/>
      <c r="F8" s="54">
        <f t="shared" ref="F8:F19" si="0">ROUND(D8*E8,2)</f>
        <v>0</v>
      </c>
      <c r="G8" s="29"/>
    </row>
    <row r="9" spans="1:7" ht="27" x14ac:dyDescent="0.25">
      <c r="A9" s="50">
        <v>3</v>
      </c>
      <c r="B9" s="51" t="s">
        <v>26</v>
      </c>
      <c r="C9" s="52" t="s">
        <v>17</v>
      </c>
      <c r="D9" s="53">
        <v>106.15</v>
      </c>
      <c r="E9" s="95"/>
      <c r="F9" s="54">
        <f t="shared" si="0"/>
        <v>0</v>
      </c>
      <c r="G9" s="29"/>
    </row>
    <row r="10" spans="1:7" ht="27" x14ac:dyDescent="0.25">
      <c r="A10" s="50">
        <v>4</v>
      </c>
      <c r="B10" s="51" t="s">
        <v>26</v>
      </c>
      <c r="C10" s="52" t="s">
        <v>18</v>
      </c>
      <c r="D10" s="53">
        <v>21.51</v>
      </c>
      <c r="E10" s="95"/>
      <c r="F10" s="54">
        <f t="shared" si="0"/>
        <v>0</v>
      </c>
      <c r="G10" s="29"/>
    </row>
    <row r="11" spans="1:7" x14ac:dyDescent="0.25">
      <c r="A11" s="50">
        <v>5</v>
      </c>
      <c r="B11" s="51" t="s">
        <v>6</v>
      </c>
      <c r="C11" s="52" t="s">
        <v>19</v>
      </c>
      <c r="D11" s="53">
        <v>1</v>
      </c>
      <c r="E11" s="95"/>
      <c r="F11" s="54">
        <f t="shared" si="0"/>
        <v>0</v>
      </c>
      <c r="G11" s="29"/>
    </row>
    <row r="12" spans="1:7" x14ac:dyDescent="0.25">
      <c r="A12" s="50">
        <v>6</v>
      </c>
      <c r="B12" s="51" t="s">
        <v>6</v>
      </c>
      <c r="C12" s="52" t="s">
        <v>20</v>
      </c>
      <c r="D12" s="53">
        <v>2</v>
      </c>
      <c r="E12" s="95"/>
      <c r="F12" s="54">
        <f t="shared" si="0"/>
        <v>0</v>
      </c>
      <c r="G12" s="29"/>
    </row>
    <row r="13" spans="1:7" x14ac:dyDescent="0.25">
      <c r="A13" s="50">
        <v>7</v>
      </c>
      <c r="B13" s="51" t="s">
        <v>6</v>
      </c>
      <c r="C13" s="52" t="s">
        <v>115</v>
      </c>
      <c r="D13" s="53">
        <v>1</v>
      </c>
      <c r="E13" s="95"/>
      <c r="F13" s="54">
        <f t="shared" si="0"/>
        <v>0</v>
      </c>
      <c r="G13" s="29"/>
    </row>
    <row r="14" spans="1:7" ht="18" x14ac:dyDescent="0.25">
      <c r="A14" s="50">
        <v>8</v>
      </c>
      <c r="B14" s="51" t="s">
        <v>6</v>
      </c>
      <c r="C14" s="52" t="s">
        <v>21</v>
      </c>
      <c r="D14" s="53">
        <v>4</v>
      </c>
      <c r="E14" s="95"/>
      <c r="F14" s="54">
        <f t="shared" si="0"/>
        <v>0</v>
      </c>
      <c r="G14" s="29"/>
    </row>
    <row r="15" spans="1:7" ht="27" x14ac:dyDescent="0.25">
      <c r="A15" s="50">
        <v>9</v>
      </c>
      <c r="B15" s="51" t="s">
        <v>26</v>
      </c>
      <c r="C15" s="52" t="s">
        <v>22</v>
      </c>
      <c r="D15" s="53">
        <v>14.91</v>
      </c>
      <c r="E15" s="95"/>
      <c r="F15" s="54">
        <f t="shared" si="0"/>
        <v>0</v>
      </c>
      <c r="G15" s="29"/>
    </row>
    <row r="16" spans="1:7" ht="27" x14ac:dyDescent="0.25">
      <c r="A16" s="50">
        <v>10</v>
      </c>
      <c r="B16" s="51" t="s">
        <v>6</v>
      </c>
      <c r="C16" s="52" t="s">
        <v>23</v>
      </c>
      <c r="D16" s="53">
        <v>10</v>
      </c>
      <c r="E16" s="95"/>
      <c r="F16" s="54">
        <f t="shared" si="0"/>
        <v>0</v>
      </c>
      <c r="G16" s="29"/>
    </row>
    <row r="17" spans="1:7" ht="18" x14ac:dyDescent="0.25">
      <c r="A17" s="50">
        <v>11</v>
      </c>
      <c r="B17" s="51" t="s">
        <v>6</v>
      </c>
      <c r="C17" s="52" t="s">
        <v>24</v>
      </c>
      <c r="D17" s="53">
        <v>5</v>
      </c>
      <c r="E17" s="95"/>
      <c r="F17" s="54">
        <f t="shared" si="0"/>
        <v>0</v>
      </c>
      <c r="G17" s="29"/>
    </row>
    <row r="18" spans="1:7" ht="27" x14ac:dyDescent="0.25">
      <c r="A18" s="50">
        <v>12</v>
      </c>
      <c r="B18" s="51" t="s">
        <v>6</v>
      </c>
      <c r="C18" s="52" t="s">
        <v>25</v>
      </c>
      <c r="D18" s="53">
        <v>3</v>
      </c>
      <c r="E18" s="95"/>
      <c r="F18" s="54">
        <f t="shared" si="0"/>
        <v>0</v>
      </c>
      <c r="G18" s="29"/>
    </row>
    <row r="19" spans="1:7" ht="36" x14ac:dyDescent="0.25">
      <c r="A19" s="50">
        <v>13</v>
      </c>
      <c r="B19" s="51" t="s">
        <v>6</v>
      </c>
      <c r="C19" s="52" t="s">
        <v>94</v>
      </c>
      <c r="D19" s="53">
        <v>2</v>
      </c>
      <c r="E19" s="95"/>
      <c r="F19" s="54">
        <f t="shared" si="0"/>
        <v>0</v>
      </c>
      <c r="G19" s="29"/>
    </row>
    <row r="20" spans="1:7" x14ac:dyDescent="0.25">
      <c r="A20" s="10"/>
      <c r="B20" s="12"/>
      <c r="C20" s="13"/>
      <c r="D20" s="14"/>
      <c r="E20" s="11"/>
      <c r="F20" s="11"/>
      <c r="G20" s="29"/>
    </row>
    <row r="21" spans="1:7" ht="22.5" x14ac:dyDescent="0.25">
      <c r="A21" s="19" t="s">
        <v>7</v>
      </c>
      <c r="B21" s="19"/>
      <c r="C21" s="19" t="str">
        <f>A4&amp;" "&amp;C4</f>
        <v>SubCapítulo 01 PLANTA BAJA - Derribos</v>
      </c>
      <c r="D21" s="19"/>
      <c r="E21" s="96"/>
      <c r="F21" s="20">
        <f>SUM(F7:F19)</f>
        <v>0</v>
      </c>
      <c r="G21" s="29"/>
    </row>
    <row r="22" spans="1:7" x14ac:dyDescent="0.25">
      <c r="A22" s="15"/>
      <c r="B22" s="15"/>
      <c r="C22" s="16"/>
      <c r="D22" s="17"/>
      <c r="E22" s="18"/>
      <c r="F22" s="18"/>
      <c r="G22" s="29"/>
    </row>
    <row r="23" spans="1:7" ht="12.75" x14ac:dyDescent="0.25">
      <c r="A23" s="116" t="s">
        <v>207</v>
      </c>
      <c r="B23" s="116"/>
      <c r="C23" s="118" t="s">
        <v>28</v>
      </c>
      <c r="D23" s="118"/>
      <c r="E23" s="118"/>
      <c r="F23" s="118"/>
      <c r="G23" s="29"/>
    </row>
    <row r="24" spans="1:7" ht="11.25" x14ac:dyDescent="0.25">
      <c r="A24" s="115" t="s">
        <v>9</v>
      </c>
      <c r="B24" s="115"/>
      <c r="C24" s="25" t="s">
        <v>30</v>
      </c>
      <c r="D24" s="25"/>
      <c r="E24" s="93"/>
      <c r="F24" s="24"/>
      <c r="G24" s="29"/>
    </row>
    <row r="25" spans="1:7" ht="9.75" thickBot="1" x14ac:dyDescent="0.3">
      <c r="G25" s="29"/>
    </row>
    <row r="26" spans="1:7" ht="9.75" thickBot="1" x14ac:dyDescent="0.3">
      <c r="A26" s="6" t="s">
        <v>0</v>
      </c>
      <c r="B26" s="6" t="s">
        <v>1</v>
      </c>
      <c r="C26" s="7" t="s">
        <v>2</v>
      </c>
      <c r="D26" s="6" t="s">
        <v>3</v>
      </c>
      <c r="E26" s="8" t="s">
        <v>4</v>
      </c>
      <c r="F26" s="8" t="s">
        <v>5</v>
      </c>
      <c r="G26" s="29"/>
    </row>
    <row r="27" spans="1:7" ht="81" x14ac:dyDescent="0.25">
      <c r="A27" s="45">
        <v>1</v>
      </c>
      <c r="B27" s="46" t="s">
        <v>26</v>
      </c>
      <c r="C27" s="47" t="s">
        <v>34</v>
      </c>
      <c r="D27" s="48">
        <v>0.75</v>
      </c>
      <c r="E27" s="94"/>
      <c r="F27" s="49">
        <f>ROUND(D27*E27,2)</f>
        <v>0</v>
      </c>
      <c r="G27" s="29"/>
    </row>
    <row r="28" spans="1:7" ht="63" x14ac:dyDescent="0.25">
      <c r="A28" s="50">
        <v>2</v>
      </c>
      <c r="B28" s="55" t="s">
        <v>6</v>
      </c>
      <c r="C28" s="56" t="s">
        <v>95</v>
      </c>
      <c r="D28" s="53">
        <v>2</v>
      </c>
      <c r="E28" s="95"/>
      <c r="F28" s="54">
        <f t="shared" ref="F28:F30" si="1">ROUND(D28*E28,2)</f>
        <v>0</v>
      </c>
      <c r="G28" s="29"/>
    </row>
    <row r="29" spans="1:7" ht="45" x14ac:dyDescent="0.25">
      <c r="A29" s="50">
        <v>3</v>
      </c>
      <c r="B29" s="55" t="s">
        <v>6</v>
      </c>
      <c r="C29" s="56" t="s">
        <v>145</v>
      </c>
      <c r="D29" s="53">
        <v>1</v>
      </c>
      <c r="E29" s="95"/>
      <c r="F29" s="54">
        <f t="shared" si="1"/>
        <v>0</v>
      </c>
      <c r="G29" s="29"/>
    </row>
    <row r="30" spans="1:7" ht="45" x14ac:dyDescent="0.25">
      <c r="A30" s="50">
        <v>4</v>
      </c>
      <c r="B30" s="55" t="s">
        <v>6</v>
      </c>
      <c r="C30" s="56" t="s">
        <v>96</v>
      </c>
      <c r="D30" s="53">
        <v>1</v>
      </c>
      <c r="E30" s="95"/>
      <c r="F30" s="54">
        <f t="shared" si="1"/>
        <v>0</v>
      </c>
      <c r="G30" s="29"/>
    </row>
    <row r="31" spans="1:7" x14ac:dyDescent="0.25">
      <c r="A31" s="10"/>
      <c r="B31" s="12"/>
      <c r="C31" s="13"/>
      <c r="D31" s="14"/>
      <c r="E31" s="11"/>
      <c r="F31" s="11"/>
      <c r="G31" s="29"/>
    </row>
    <row r="32" spans="1:7" ht="22.5" x14ac:dyDescent="0.25">
      <c r="A32" s="19" t="s">
        <v>7</v>
      </c>
      <c r="B32" s="19"/>
      <c r="C32" s="19" t="str">
        <f>A24&amp;" "&amp;C24</f>
        <v>SubCapítulo 02 PLANTA BAJA - Cerramientos y divisorias</v>
      </c>
      <c r="D32" s="19"/>
      <c r="E32" s="96"/>
      <c r="F32" s="20">
        <f>SUM(F27:F30)</f>
        <v>0</v>
      </c>
      <c r="G32" s="29"/>
    </row>
    <row r="33" spans="1:7" x14ac:dyDescent="0.25">
      <c r="G33" s="29"/>
    </row>
    <row r="34" spans="1:7" ht="12.75" x14ac:dyDescent="0.25">
      <c r="A34" s="116" t="s">
        <v>207</v>
      </c>
      <c r="B34" s="116"/>
      <c r="C34" s="118" t="s">
        <v>28</v>
      </c>
      <c r="D34" s="118"/>
      <c r="E34" s="118"/>
      <c r="F34" s="118"/>
      <c r="G34" s="29"/>
    </row>
    <row r="35" spans="1:7" ht="11.25" x14ac:dyDescent="0.25">
      <c r="A35" s="115" t="s">
        <v>10</v>
      </c>
      <c r="B35" s="115"/>
      <c r="C35" s="25" t="s">
        <v>31</v>
      </c>
      <c r="D35" s="25"/>
      <c r="E35" s="93"/>
      <c r="F35" s="24"/>
      <c r="G35" s="29"/>
    </row>
    <row r="36" spans="1:7" ht="9.75" thickBot="1" x14ac:dyDescent="0.3">
      <c r="G36" s="29"/>
    </row>
    <row r="37" spans="1:7" ht="9.75" thickBot="1" x14ac:dyDescent="0.3">
      <c r="A37" s="6" t="s">
        <v>0</v>
      </c>
      <c r="B37" s="6" t="s">
        <v>1</v>
      </c>
      <c r="C37" s="7" t="s">
        <v>2</v>
      </c>
      <c r="D37" s="6" t="s">
        <v>3</v>
      </c>
      <c r="E37" s="8" t="s">
        <v>4</v>
      </c>
      <c r="F37" s="8" t="s">
        <v>5</v>
      </c>
      <c r="G37" s="29"/>
    </row>
    <row r="38" spans="1:7" ht="54" x14ac:dyDescent="0.25">
      <c r="A38" s="22">
        <v>1</v>
      </c>
      <c r="B38" s="9" t="s">
        <v>26</v>
      </c>
      <c r="C38" s="38" t="s">
        <v>35</v>
      </c>
      <c r="D38" s="27">
        <v>21.51</v>
      </c>
      <c r="E38" s="97"/>
      <c r="F38" s="26">
        <f>ROUND(D38*E38,2)</f>
        <v>0</v>
      </c>
      <c r="G38" s="29"/>
    </row>
    <row r="39" spans="1:7" x14ac:dyDescent="0.25">
      <c r="A39" s="10"/>
      <c r="B39" s="12"/>
      <c r="C39" s="13"/>
      <c r="D39" s="14"/>
      <c r="E39" s="11"/>
      <c r="F39" s="11"/>
      <c r="G39" s="29"/>
    </row>
    <row r="40" spans="1:7" ht="22.5" x14ac:dyDescent="0.25">
      <c r="A40" s="19" t="s">
        <v>7</v>
      </c>
      <c r="B40" s="19"/>
      <c r="C40" s="19" t="str">
        <f>A35&amp;" "&amp;C35</f>
        <v>SubCapítulo 03 PLANTA BAJA - Falso techo</v>
      </c>
      <c r="D40" s="19"/>
      <c r="E40" s="96"/>
      <c r="F40" s="20">
        <f>SUM(F38:F38)</f>
        <v>0</v>
      </c>
      <c r="G40" s="29"/>
    </row>
    <row r="41" spans="1:7" x14ac:dyDescent="0.25">
      <c r="G41" s="29"/>
    </row>
    <row r="42" spans="1:7" ht="12.75" x14ac:dyDescent="0.25">
      <c r="A42" s="116" t="s">
        <v>207</v>
      </c>
      <c r="B42" s="116"/>
      <c r="C42" s="118" t="s">
        <v>28</v>
      </c>
      <c r="D42" s="118"/>
      <c r="E42" s="118"/>
      <c r="F42" s="118"/>
      <c r="G42" s="29"/>
    </row>
    <row r="43" spans="1:7" ht="11.25" x14ac:dyDescent="0.25">
      <c r="A43" s="115" t="s">
        <v>11</v>
      </c>
      <c r="B43" s="115"/>
      <c r="C43" s="25" t="s">
        <v>32</v>
      </c>
      <c r="D43" s="25"/>
      <c r="E43" s="93"/>
      <c r="F43" s="24"/>
      <c r="G43" s="29"/>
    </row>
    <row r="44" spans="1:7" ht="9.75" thickBot="1" x14ac:dyDescent="0.3">
      <c r="G44" s="29"/>
    </row>
    <row r="45" spans="1:7" ht="9.75" thickBot="1" x14ac:dyDescent="0.3">
      <c r="A45" s="6" t="s">
        <v>0</v>
      </c>
      <c r="B45" s="6" t="s">
        <v>1</v>
      </c>
      <c r="C45" s="7" t="s">
        <v>2</v>
      </c>
      <c r="D45" s="6" t="s">
        <v>3</v>
      </c>
      <c r="E45" s="8" t="s">
        <v>4</v>
      </c>
      <c r="F45" s="8" t="s">
        <v>5</v>
      </c>
      <c r="G45" s="29"/>
    </row>
    <row r="46" spans="1:7" ht="54" x14ac:dyDescent="0.25">
      <c r="A46" s="22">
        <v>1</v>
      </c>
      <c r="B46" s="9" t="s">
        <v>26</v>
      </c>
      <c r="C46" s="38" t="s">
        <v>36</v>
      </c>
      <c r="D46" s="27">
        <v>69.2</v>
      </c>
      <c r="E46" s="97"/>
      <c r="F46" s="26">
        <f>ROUND(D46*E46,2)</f>
        <v>0</v>
      </c>
      <c r="G46" s="29"/>
    </row>
    <row r="47" spans="1:7" x14ac:dyDescent="0.25">
      <c r="A47" s="10"/>
      <c r="B47" s="12"/>
      <c r="C47" s="13"/>
      <c r="D47" s="14"/>
      <c r="E47" s="11"/>
      <c r="F47" s="11"/>
      <c r="G47" s="29"/>
    </row>
    <row r="48" spans="1:7" ht="22.5" x14ac:dyDescent="0.25">
      <c r="A48" s="19" t="s">
        <v>7</v>
      </c>
      <c r="B48" s="19"/>
      <c r="C48" s="19" t="str">
        <f>A43&amp;" "&amp;C43</f>
        <v>SubCapítulo 04 PLANTA BAJA - Revestimientos</v>
      </c>
      <c r="D48" s="19"/>
      <c r="E48" s="96"/>
      <c r="F48" s="20">
        <f>SUM(F46:F46)</f>
        <v>0</v>
      </c>
      <c r="G48" s="29"/>
    </row>
    <row r="49" spans="1:7" x14ac:dyDescent="0.25">
      <c r="G49" s="29"/>
    </row>
    <row r="50" spans="1:7" ht="12.75" x14ac:dyDescent="0.25">
      <c r="A50" s="116" t="s">
        <v>207</v>
      </c>
      <c r="B50" s="116"/>
      <c r="C50" s="118" t="s">
        <v>28</v>
      </c>
      <c r="D50" s="118"/>
      <c r="E50" s="118"/>
      <c r="F50" s="118"/>
      <c r="G50" s="29"/>
    </row>
    <row r="51" spans="1:7" ht="11.25" x14ac:dyDescent="0.25">
      <c r="A51" s="115" t="s">
        <v>12</v>
      </c>
      <c r="B51" s="115"/>
      <c r="C51" s="25" t="s">
        <v>33</v>
      </c>
      <c r="D51" s="25"/>
      <c r="E51" s="93"/>
      <c r="F51" s="24"/>
      <c r="G51" s="29"/>
    </row>
    <row r="52" spans="1:7" ht="9.75" thickBot="1" x14ac:dyDescent="0.3">
      <c r="G52" s="29"/>
    </row>
    <row r="53" spans="1:7" ht="9.75" thickBot="1" x14ac:dyDescent="0.3">
      <c r="A53" s="6" t="s">
        <v>0</v>
      </c>
      <c r="B53" s="6" t="s">
        <v>1</v>
      </c>
      <c r="C53" s="7" t="s">
        <v>2</v>
      </c>
      <c r="D53" s="6" t="s">
        <v>3</v>
      </c>
      <c r="E53" s="8" t="s">
        <v>4</v>
      </c>
      <c r="F53" s="8" t="s">
        <v>5</v>
      </c>
      <c r="G53" s="29"/>
    </row>
    <row r="54" spans="1:7" ht="36" x14ac:dyDescent="0.25">
      <c r="A54" s="45">
        <v>1</v>
      </c>
      <c r="B54" s="57" t="s">
        <v>26</v>
      </c>
      <c r="C54" s="47" t="s">
        <v>37</v>
      </c>
      <c r="D54" s="58">
        <v>21.51</v>
      </c>
      <c r="E54" s="98"/>
      <c r="F54" s="49">
        <f>ROUND(D54*E54,2)</f>
        <v>0</v>
      </c>
      <c r="G54" s="29"/>
    </row>
    <row r="55" spans="1:7" ht="18" x14ac:dyDescent="0.25">
      <c r="A55" s="23">
        <v>2</v>
      </c>
      <c r="B55" s="9" t="s">
        <v>27</v>
      </c>
      <c r="C55" s="3" t="s">
        <v>38</v>
      </c>
      <c r="D55" s="28">
        <v>42.46</v>
      </c>
      <c r="E55" s="21"/>
      <c r="F55" s="26">
        <f>ROUND(D55*E55,2)</f>
        <v>0</v>
      </c>
      <c r="G55" s="29"/>
    </row>
    <row r="56" spans="1:7" x14ac:dyDescent="0.25">
      <c r="A56" s="10"/>
      <c r="B56" s="12"/>
      <c r="C56" s="13"/>
      <c r="D56" s="14"/>
      <c r="E56" s="11"/>
      <c r="F56" s="11"/>
      <c r="G56" s="29"/>
    </row>
    <row r="57" spans="1:7" ht="22.5" x14ac:dyDescent="0.25">
      <c r="A57" s="19" t="s">
        <v>7</v>
      </c>
      <c r="B57" s="19"/>
      <c r="C57" s="19" t="str">
        <f>A51&amp;" "&amp;C51</f>
        <v>SubCapítulo 05 PLANTA BAJA - Pavimentos</v>
      </c>
      <c r="D57" s="19"/>
      <c r="E57" s="96"/>
      <c r="F57" s="20">
        <f>SUM(F54:F55)</f>
        <v>0</v>
      </c>
      <c r="G57" s="29"/>
    </row>
    <row r="58" spans="1:7" x14ac:dyDescent="0.25">
      <c r="G58" s="29"/>
    </row>
    <row r="59" spans="1:7" ht="12.75" x14ac:dyDescent="0.25">
      <c r="A59" s="116" t="s">
        <v>207</v>
      </c>
      <c r="B59" s="116"/>
      <c r="C59" s="118" t="s">
        <v>28</v>
      </c>
      <c r="D59" s="118"/>
      <c r="E59" s="118"/>
      <c r="F59" s="118"/>
      <c r="G59" s="29"/>
    </row>
    <row r="60" spans="1:7" ht="11.25" x14ac:dyDescent="0.25">
      <c r="A60" s="115" t="s">
        <v>13</v>
      </c>
      <c r="B60" s="115"/>
      <c r="C60" s="25" t="s">
        <v>40</v>
      </c>
      <c r="D60" s="25"/>
      <c r="E60" s="93"/>
      <c r="F60" s="24"/>
      <c r="G60" s="29"/>
    </row>
    <row r="61" spans="1:7" ht="9.75" thickBot="1" x14ac:dyDescent="0.3">
      <c r="G61" s="29"/>
    </row>
    <row r="62" spans="1:7" ht="9.75" thickBot="1" x14ac:dyDescent="0.3">
      <c r="A62" s="6" t="s">
        <v>0</v>
      </c>
      <c r="B62" s="6" t="s">
        <v>1</v>
      </c>
      <c r="C62" s="7" t="s">
        <v>2</v>
      </c>
      <c r="D62" s="6" t="s">
        <v>3</v>
      </c>
      <c r="E62" s="8" t="s">
        <v>4</v>
      </c>
      <c r="F62" s="8" t="s">
        <v>5</v>
      </c>
      <c r="G62" s="29"/>
    </row>
    <row r="63" spans="1:7" ht="36" x14ac:dyDescent="0.25">
      <c r="A63" s="22">
        <v>1</v>
      </c>
      <c r="B63" s="9" t="s">
        <v>6</v>
      </c>
      <c r="C63" s="38" t="s">
        <v>39</v>
      </c>
      <c r="D63" s="27">
        <v>1</v>
      </c>
      <c r="E63" s="97"/>
      <c r="F63" s="26">
        <f>ROUND(D63*E63,2)</f>
        <v>0</v>
      </c>
      <c r="G63" s="29"/>
    </row>
    <row r="64" spans="1:7" x14ac:dyDescent="0.25">
      <c r="A64" s="10"/>
      <c r="B64" s="12"/>
      <c r="C64" s="13"/>
      <c r="D64" s="14"/>
      <c r="E64" s="11"/>
      <c r="F64" s="11"/>
      <c r="G64" s="29"/>
    </row>
    <row r="65" spans="1:7" ht="22.5" x14ac:dyDescent="0.25">
      <c r="A65" s="19" t="s">
        <v>7</v>
      </c>
      <c r="B65" s="19"/>
      <c r="C65" s="19" t="str">
        <f>A60&amp;" "&amp;C60</f>
        <v>SubCapítulo 06 PLANTA BAJA - Puertas interiores</v>
      </c>
      <c r="D65" s="19"/>
      <c r="E65" s="96"/>
      <c r="F65" s="20">
        <f>SUM(F63:F63)</f>
        <v>0</v>
      </c>
      <c r="G65" s="29"/>
    </row>
    <row r="66" spans="1:7" x14ac:dyDescent="0.25">
      <c r="G66" s="29"/>
    </row>
    <row r="67" spans="1:7" ht="12.75" x14ac:dyDescent="0.25">
      <c r="A67" s="116" t="s">
        <v>207</v>
      </c>
      <c r="B67" s="116"/>
      <c r="C67" s="118" t="s">
        <v>28</v>
      </c>
      <c r="D67" s="118"/>
      <c r="E67" s="118"/>
      <c r="F67" s="118"/>
      <c r="G67" s="29"/>
    </row>
    <row r="68" spans="1:7" ht="11.25" x14ac:dyDescent="0.25">
      <c r="A68" s="115" t="s">
        <v>14</v>
      </c>
      <c r="B68" s="115"/>
      <c r="C68" s="25" t="s">
        <v>41</v>
      </c>
      <c r="D68" s="25"/>
      <c r="E68" s="93"/>
      <c r="F68" s="24"/>
      <c r="G68" s="29"/>
    </row>
    <row r="69" spans="1:7" ht="9.75" thickBot="1" x14ac:dyDescent="0.3">
      <c r="G69" s="29"/>
    </row>
    <row r="70" spans="1:7" ht="9.75" thickBot="1" x14ac:dyDescent="0.3">
      <c r="A70" s="6" t="s">
        <v>0</v>
      </c>
      <c r="B70" s="6" t="s">
        <v>1</v>
      </c>
      <c r="C70" s="7" t="s">
        <v>2</v>
      </c>
      <c r="D70" s="6" t="s">
        <v>3</v>
      </c>
      <c r="E70" s="8" t="s">
        <v>4</v>
      </c>
      <c r="F70" s="8" t="s">
        <v>5</v>
      </c>
      <c r="G70" s="29"/>
    </row>
    <row r="71" spans="1:7" ht="45" x14ac:dyDescent="0.25">
      <c r="A71" s="45">
        <v>1</v>
      </c>
      <c r="B71" s="46" t="s">
        <v>27</v>
      </c>
      <c r="C71" s="47" t="s">
        <v>97</v>
      </c>
      <c r="D71" s="48">
        <f>2.5*1.2</f>
        <v>3</v>
      </c>
      <c r="E71" s="94"/>
      <c r="F71" s="49">
        <f>ROUND(D71*E71,2)</f>
        <v>0</v>
      </c>
      <c r="G71" s="29"/>
    </row>
    <row r="72" spans="1:7" ht="45" x14ac:dyDescent="0.25">
      <c r="A72" s="50">
        <v>2</v>
      </c>
      <c r="B72" s="51" t="s">
        <v>27</v>
      </c>
      <c r="C72" s="52" t="s">
        <v>43</v>
      </c>
      <c r="D72" s="53">
        <v>1</v>
      </c>
      <c r="E72" s="95"/>
      <c r="F72" s="54">
        <f t="shared" ref="F72:F78" si="2">ROUND(D72*E72,2)</f>
        <v>0</v>
      </c>
      <c r="G72" s="29"/>
    </row>
    <row r="73" spans="1:7" ht="54" x14ac:dyDescent="0.25">
      <c r="A73" s="50">
        <v>3</v>
      </c>
      <c r="B73" s="51" t="s">
        <v>6</v>
      </c>
      <c r="C73" s="52" t="s">
        <v>44</v>
      </c>
      <c r="D73" s="53">
        <v>2</v>
      </c>
      <c r="E73" s="95"/>
      <c r="F73" s="54">
        <f t="shared" si="2"/>
        <v>0</v>
      </c>
      <c r="G73" s="29"/>
    </row>
    <row r="74" spans="1:7" ht="36" x14ac:dyDescent="0.25">
      <c r="A74" s="50">
        <v>4</v>
      </c>
      <c r="B74" s="51" t="s">
        <v>6</v>
      </c>
      <c r="C74" s="52" t="s">
        <v>45</v>
      </c>
      <c r="D74" s="53">
        <v>2</v>
      </c>
      <c r="E74" s="95"/>
      <c r="F74" s="54">
        <f t="shared" si="2"/>
        <v>0</v>
      </c>
      <c r="G74" s="29"/>
    </row>
    <row r="75" spans="1:7" ht="54" x14ac:dyDescent="0.25">
      <c r="A75" s="50">
        <v>5</v>
      </c>
      <c r="B75" s="51" t="s">
        <v>6</v>
      </c>
      <c r="C75" s="52" t="s">
        <v>98</v>
      </c>
      <c r="D75" s="53">
        <v>12</v>
      </c>
      <c r="E75" s="95"/>
      <c r="F75" s="54">
        <f t="shared" si="2"/>
        <v>0</v>
      </c>
      <c r="G75" s="29"/>
    </row>
    <row r="76" spans="1:7" ht="45" x14ac:dyDescent="0.25">
      <c r="A76" s="50">
        <v>6</v>
      </c>
      <c r="B76" s="51" t="s">
        <v>6</v>
      </c>
      <c r="C76" s="52" t="s">
        <v>47</v>
      </c>
      <c r="D76" s="53">
        <v>4</v>
      </c>
      <c r="E76" s="95"/>
      <c r="F76" s="54">
        <f t="shared" si="2"/>
        <v>0</v>
      </c>
      <c r="G76" s="29"/>
    </row>
    <row r="77" spans="1:7" ht="18" x14ac:dyDescent="0.25">
      <c r="A77" s="50">
        <v>7</v>
      </c>
      <c r="B77" s="51" t="s">
        <v>27</v>
      </c>
      <c r="C77" s="52" t="s">
        <v>48</v>
      </c>
      <c r="D77" s="53">
        <v>3</v>
      </c>
      <c r="E77" s="95"/>
      <c r="F77" s="54">
        <f t="shared" si="2"/>
        <v>0</v>
      </c>
      <c r="G77" s="29"/>
    </row>
    <row r="78" spans="1:7" ht="27" x14ac:dyDescent="0.25">
      <c r="A78" s="50">
        <v>8</v>
      </c>
      <c r="B78" s="51" t="s">
        <v>6</v>
      </c>
      <c r="C78" s="52" t="s">
        <v>50</v>
      </c>
      <c r="D78" s="53">
        <v>3</v>
      </c>
      <c r="E78" s="95"/>
      <c r="F78" s="54">
        <f t="shared" si="2"/>
        <v>0</v>
      </c>
      <c r="G78" s="29"/>
    </row>
    <row r="79" spans="1:7" x14ac:dyDescent="0.25">
      <c r="A79" s="10"/>
      <c r="B79" s="12"/>
      <c r="C79" s="13"/>
      <c r="D79" s="14"/>
      <c r="E79" s="11"/>
      <c r="F79" s="11"/>
      <c r="G79" s="29"/>
    </row>
    <row r="80" spans="1:7" ht="22.5" x14ac:dyDescent="0.25">
      <c r="A80" s="19" t="s">
        <v>7</v>
      </c>
      <c r="B80" s="19"/>
      <c r="C80" s="19" t="str">
        <f>A68&amp;" "&amp;C68</f>
        <v>SubCapítulo 07 PLANTA BAJA - Instalaciones</v>
      </c>
      <c r="D80" s="19"/>
      <c r="E80" s="96"/>
      <c r="F80" s="20">
        <f>SUM(F71:F78)</f>
        <v>0</v>
      </c>
      <c r="G80" s="29"/>
    </row>
    <row r="81" spans="1:7" x14ac:dyDescent="0.25">
      <c r="G81" s="29"/>
    </row>
    <row r="82" spans="1:7" ht="12.75" x14ac:dyDescent="0.25">
      <c r="A82" s="116" t="s">
        <v>207</v>
      </c>
      <c r="B82" s="116"/>
      <c r="C82" s="118" t="s">
        <v>28</v>
      </c>
      <c r="D82" s="118"/>
      <c r="E82" s="118"/>
      <c r="F82" s="118"/>
      <c r="G82" s="29"/>
    </row>
    <row r="83" spans="1:7" ht="11.25" x14ac:dyDescent="0.25">
      <c r="A83" s="115" t="s">
        <v>52</v>
      </c>
      <c r="B83" s="115"/>
      <c r="C83" s="25" t="s">
        <v>76</v>
      </c>
      <c r="D83" s="25"/>
      <c r="E83" s="93"/>
      <c r="F83" s="24"/>
      <c r="G83" s="29"/>
    </row>
    <row r="84" spans="1:7" ht="9.75" thickBot="1" x14ac:dyDescent="0.3">
      <c r="G84" s="29"/>
    </row>
    <row r="85" spans="1:7" ht="9.75" thickBot="1" x14ac:dyDescent="0.3">
      <c r="A85" s="6" t="s">
        <v>0</v>
      </c>
      <c r="B85" s="6" t="s">
        <v>1</v>
      </c>
      <c r="C85" s="7" t="s">
        <v>2</v>
      </c>
      <c r="D85" s="6" t="s">
        <v>3</v>
      </c>
      <c r="E85" s="8" t="s">
        <v>4</v>
      </c>
      <c r="F85" s="8" t="s">
        <v>5</v>
      </c>
      <c r="G85" s="29"/>
    </row>
    <row r="86" spans="1:7" ht="27" x14ac:dyDescent="0.25">
      <c r="A86" s="45">
        <v>1</v>
      </c>
      <c r="B86" s="59" t="s">
        <v>27</v>
      </c>
      <c r="C86" s="47" t="s">
        <v>16</v>
      </c>
      <c r="D86" s="48">
        <f>17.7+11.14+16.17+93.65+5.3+5.83+5.83+5.3+5.3+5.3+5.83+5.83+17.7+17.68</f>
        <v>218.56000000000012</v>
      </c>
      <c r="E86" s="94"/>
      <c r="F86" s="49">
        <f t="shared" ref="F86:F96" si="3">ROUND(D86*E86,2)</f>
        <v>0</v>
      </c>
      <c r="G86" s="29"/>
    </row>
    <row r="87" spans="1:7" ht="27" x14ac:dyDescent="0.25">
      <c r="A87" s="50">
        <v>2</v>
      </c>
      <c r="B87" s="51" t="s">
        <v>26</v>
      </c>
      <c r="C87" s="52" t="s">
        <v>17</v>
      </c>
      <c r="D87" s="53">
        <v>111.4</v>
      </c>
      <c r="E87" s="95"/>
      <c r="F87" s="54">
        <f t="shared" si="3"/>
        <v>0</v>
      </c>
      <c r="G87" s="29"/>
    </row>
    <row r="88" spans="1:7" ht="27" x14ac:dyDescent="0.25">
      <c r="A88" s="50">
        <v>3</v>
      </c>
      <c r="B88" s="51" t="s">
        <v>26</v>
      </c>
      <c r="C88" s="52" t="s">
        <v>18</v>
      </c>
      <c r="D88" s="53">
        <v>277.82</v>
      </c>
      <c r="E88" s="95"/>
      <c r="F88" s="54">
        <f t="shared" si="3"/>
        <v>0</v>
      </c>
      <c r="G88" s="29"/>
    </row>
    <row r="89" spans="1:7" ht="36" x14ac:dyDescent="0.25">
      <c r="A89" s="50">
        <v>4</v>
      </c>
      <c r="B89" s="51" t="s">
        <v>6</v>
      </c>
      <c r="C89" s="52" t="s">
        <v>60</v>
      </c>
      <c r="D89" s="53">
        <v>4</v>
      </c>
      <c r="E89" s="95"/>
      <c r="F89" s="54">
        <f t="shared" si="3"/>
        <v>0</v>
      </c>
      <c r="G89" s="29"/>
    </row>
    <row r="90" spans="1:7" ht="36" x14ac:dyDescent="0.25">
      <c r="A90" s="50">
        <v>5</v>
      </c>
      <c r="B90" s="51" t="s">
        <v>6</v>
      </c>
      <c r="C90" s="52" t="s">
        <v>61</v>
      </c>
      <c r="D90" s="53">
        <v>4</v>
      </c>
      <c r="E90" s="95"/>
      <c r="F90" s="54">
        <f t="shared" si="3"/>
        <v>0</v>
      </c>
      <c r="G90" s="29"/>
    </row>
    <row r="91" spans="1:7" ht="27" x14ac:dyDescent="0.25">
      <c r="A91" s="50">
        <v>6</v>
      </c>
      <c r="B91" s="51" t="s">
        <v>6</v>
      </c>
      <c r="C91" s="52" t="s">
        <v>23</v>
      </c>
      <c r="D91" s="53">
        <v>90</v>
      </c>
      <c r="E91" s="95"/>
      <c r="F91" s="54">
        <f t="shared" si="3"/>
        <v>0</v>
      </c>
      <c r="G91" s="29"/>
    </row>
    <row r="92" spans="1:7" ht="18" x14ac:dyDescent="0.25">
      <c r="A92" s="50">
        <v>7</v>
      </c>
      <c r="B92" s="51" t="s">
        <v>6</v>
      </c>
      <c r="C92" s="52" t="s">
        <v>24</v>
      </c>
      <c r="D92" s="53">
        <v>20</v>
      </c>
      <c r="E92" s="95"/>
      <c r="F92" s="54">
        <f t="shared" si="3"/>
        <v>0</v>
      </c>
      <c r="G92" s="29"/>
    </row>
    <row r="93" spans="1:7" ht="45" x14ac:dyDescent="0.25">
      <c r="A93" s="50">
        <v>8</v>
      </c>
      <c r="B93" s="51" t="s">
        <v>6</v>
      </c>
      <c r="C93" s="52" t="s">
        <v>62</v>
      </c>
      <c r="D93" s="53">
        <v>2</v>
      </c>
      <c r="E93" s="95"/>
      <c r="F93" s="54">
        <f t="shared" si="3"/>
        <v>0</v>
      </c>
      <c r="G93" s="29"/>
    </row>
    <row r="94" spans="1:7" ht="27" x14ac:dyDescent="0.25">
      <c r="A94" s="50">
        <v>9</v>
      </c>
      <c r="B94" s="51" t="s">
        <v>6</v>
      </c>
      <c r="C94" s="52" t="s">
        <v>25</v>
      </c>
      <c r="D94" s="53">
        <v>4</v>
      </c>
      <c r="E94" s="95"/>
      <c r="F94" s="54">
        <f t="shared" si="3"/>
        <v>0</v>
      </c>
      <c r="G94" s="29"/>
    </row>
    <row r="95" spans="1:7" ht="27" x14ac:dyDescent="0.25">
      <c r="A95" s="50">
        <v>10</v>
      </c>
      <c r="B95" s="51" t="s">
        <v>26</v>
      </c>
      <c r="C95" s="52" t="s">
        <v>22</v>
      </c>
      <c r="D95" s="53">
        <v>11.12</v>
      </c>
      <c r="E95" s="95"/>
      <c r="F95" s="54">
        <f t="shared" si="3"/>
        <v>0</v>
      </c>
      <c r="G95" s="29"/>
    </row>
    <row r="96" spans="1:7" ht="18" x14ac:dyDescent="0.25">
      <c r="A96" s="50">
        <v>11</v>
      </c>
      <c r="B96" s="51" t="s">
        <v>6</v>
      </c>
      <c r="C96" s="52" t="s">
        <v>21</v>
      </c>
      <c r="D96" s="53">
        <v>1</v>
      </c>
      <c r="E96" s="95"/>
      <c r="F96" s="54">
        <f t="shared" si="3"/>
        <v>0</v>
      </c>
      <c r="G96" s="29"/>
    </row>
    <row r="97" spans="1:7" x14ac:dyDescent="0.25">
      <c r="A97" s="10"/>
      <c r="B97" s="12"/>
      <c r="C97" s="13"/>
      <c r="D97" s="14"/>
      <c r="E97" s="11"/>
      <c r="F97" s="11"/>
      <c r="G97" s="29"/>
    </row>
    <row r="98" spans="1:7" ht="22.5" x14ac:dyDescent="0.25">
      <c r="A98" s="19" t="s">
        <v>7</v>
      </c>
      <c r="B98" s="19"/>
      <c r="C98" s="19" t="str">
        <f>A83&amp;" "&amp;C83</f>
        <v>SubCapítulo 08 PLANTA PRIMERA - Derribos</v>
      </c>
      <c r="D98" s="19"/>
      <c r="E98" s="96"/>
      <c r="F98" s="20">
        <f>SUM(F86:F96)</f>
        <v>0</v>
      </c>
      <c r="G98" s="29"/>
    </row>
    <row r="99" spans="1:7" x14ac:dyDescent="0.25">
      <c r="G99" s="29"/>
    </row>
    <row r="100" spans="1:7" ht="12.75" x14ac:dyDescent="0.25">
      <c r="A100" s="116" t="s">
        <v>207</v>
      </c>
      <c r="B100" s="116"/>
      <c r="C100" s="118" t="s">
        <v>28</v>
      </c>
      <c r="D100" s="118"/>
      <c r="E100" s="118"/>
      <c r="F100" s="118"/>
      <c r="G100" s="29"/>
    </row>
    <row r="101" spans="1:7" ht="11.25" x14ac:dyDescent="0.25">
      <c r="A101" s="115" t="s">
        <v>53</v>
      </c>
      <c r="B101" s="115"/>
      <c r="C101" s="25" t="s">
        <v>75</v>
      </c>
      <c r="D101" s="25"/>
      <c r="E101" s="93"/>
      <c r="F101" s="24"/>
      <c r="G101" s="29"/>
    </row>
    <row r="102" spans="1:7" ht="9.75" thickBot="1" x14ac:dyDescent="0.3">
      <c r="G102" s="29"/>
    </row>
    <row r="103" spans="1:7" ht="9.75" thickBot="1" x14ac:dyDescent="0.3">
      <c r="A103" s="6" t="s">
        <v>0</v>
      </c>
      <c r="B103" s="6" t="s">
        <v>1</v>
      </c>
      <c r="C103" s="7" t="s">
        <v>2</v>
      </c>
      <c r="D103" s="6" t="s">
        <v>3</v>
      </c>
      <c r="E103" s="8" t="s">
        <v>4</v>
      </c>
      <c r="F103" s="8" t="s">
        <v>5</v>
      </c>
      <c r="G103" s="29"/>
    </row>
    <row r="104" spans="1:7" ht="81" x14ac:dyDescent="0.25">
      <c r="A104" s="45">
        <v>1</v>
      </c>
      <c r="B104" s="57" t="s">
        <v>26</v>
      </c>
      <c r="C104" s="47" t="s">
        <v>34</v>
      </c>
      <c r="D104" s="58">
        <v>9.1199999999999992</v>
      </c>
      <c r="E104" s="98"/>
      <c r="F104" s="49">
        <f>ROUND(D104*E104,2)</f>
        <v>0</v>
      </c>
      <c r="G104" s="29"/>
    </row>
    <row r="105" spans="1:7" ht="144" x14ac:dyDescent="0.25">
      <c r="A105" s="23">
        <v>2</v>
      </c>
      <c r="B105" s="9"/>
      <c r="C105" s="3" t="s">
        <v>146</v>
      </c>
      <c r="D105" s="28">
        <v>16</v>
      </c>
      <c r="E105" s="21"/>
      <c r="F105" s="26">
        <f>ROUND(D105*E105,2)</f>
        <v>0</v>
      </c>
      <c r="G105" s="29"/>
    </row>
    <row r="106" spans="1:7" x14ac:dyDescent="0.25">
      <c r="A106" s="10"/>
      <c r="B106" s="12"/>
      <c r="C106" s="13"/>
      <c r="D106" s="14"/>
      <c r="E106" s="11"/>
      <c r="F106" s="11"/>
      <c r="G106" s="29"/>
    </row>
    <row r="107" spans="1:7" ht="22.5" x14ac:dyDescent="0.25">
      <c r="A107" s="19" t="s">
        <v>7</v>
      </c>
      <c r="B107" s="19"/>
      <c r="C107" s="19" t="str">
        <f>A101&amp;" "&amp;C101</f>
        <v>SubCapítulo 09 PLANTA PRIMERA - Cerramientos y divisorias</v>
      </c>
      <c r="D107" s="19"/>
      <c r="E107" s="96"/>
      <c r="F107" s="20">
        <f>SUM(F104:F105)</f>
        <v>0</v>
      </c>
      <c r="G107" s="29"/>
    </row>
    <row r="108" spans="1:7" x14ac:dyDescent="0.25">
      <c r="G108" s="29"/>
    </row>
    <row r="109" spans="1:7" ht="12.75" x14ac:dyDescent="0.25">
      <c r="A109" s="116" t="s">
        <v>207</v>
      </c>
      <c r="B109" s="116"/>
      <c r="C109" s="118" t="s">
        <v>28</v>
      </c>
      <c r="D109" s="118"/>
      <c r="E109" s="118"/>
      <c r="F109" s="118"/>
      <c r="G109" s="29"/>
    </row>
    <row r="110" spans="1:7" ht="11.25" x14ac:dyDescent="0.25">
      <c r="A110" s="115" t="s">
        <v>54</v>
      </c>
      <c r="B110" s="115"/>
      <c r="C110" s="25" t="s">
        <v>74</v>
      </c>
      <c r="D110" s="25"/>
      <c r="E110" s="93"/>
      <c r="F110" s="24"/>
      <c r="G110" s="29"/>
    </row>
    <row r="111" spans="1:7" ht="9.75" thickBot="1" x14ac:dyDescent="0.3">
      <c r="G111" s="29"/>
    </row>
    <row r="112" spans="1:7" ht="9.75" thickBot="1" x14ac:dyDescent="0.3">
      <c r="A112" s="6" t="s">
        <v>0</v>
      </c>
      <c r="B112" s="6" t="s">
        <v>1</v>
      </c>
      <c r="C112" s="7" t="s">
        <v>2</v>
      </c>
      <c r="D112" s="6" t="s">
        <v>3</v>
      </c>
      <c r="E112" s="8" t="s">
        <v>4</v>
      </c>
      <c r="F112" s="8" t="s">
        <v>5</v>
      </c>
      <c r="G112" s="29"/>
    </row>
    <row r="113" spans="1:7" ht="72" x14ac:dyDescent="0.25">
      <c r="A113" s="45">
        <v>1</v>
      </c>
      <c r="B113" s="57" t="s">
        <v>26</v>
      </c>
      <c r="C113" s="47" t="s">
        <v>63</v>
      </c>
      <c r="D113" s="58">
        <v>261.06</v>
      </c>
      <c r="E113" s="98"/>
      <c r="F113" s="49">
        <f>ROUND(D113*E113,2)</f>
        <v>0</v>
      </c>
      <c r="G113" s="29"/>
    </row>
    <row r="114" spans="1:7" ht="54" x14ac:dyDescent="0.25">
      <c r="A114" s="23">
        <v>2</v>
      </c>
      <c r="B114" s="9" t="s">
        <v>26</v>
      </c>
      <c r="C114" s="3" t="s">
        <v>35</v>
      </c>
      <c r="D114" s="28">
        <v>15.5</v>
      </c>
      <c r="E114" s="21"/>
      <c r="F114" s="26">
        <f>ROUND(D114*E114,2)</f>
        <v>0</v>
      </c>
      <c r="G114" s="29"/>
    </row>
    <row r="115" spans="1:7" x14ac:dyDescent="0.25">
      <c r="A115" s="10"/>
      <c r="B115" s="12"/>
      <c r="C115" s="13"/>
      <c r="D115" s="14"/>
      <c r="E115" s="11"/>
      <c r="F115" s="11"/>
      <c r="G115" s="29"/>
    </row>
    <row r="116" spans="1:7" ht="22.5" x14ac:dyDescent="0.25">
      <c r="A116" s="19" t="s">
        <v>7</v>
      </c>
      <c r="B116" s="19"/>
      <c r="C116" s="19" t="str">
        <f>A110&amp;" "&amp;C110</f>
        <v>SubCapítulo 10 PLANTA PRIMERA - Falso techo</v>
      </c>
      <c r="D116" s="19"/>
      <c r="E116" s="96"/>
      <c r="F116" s="20">
        <f>SUM(F113:F114)</f>
        <v>0</v>
      </c>
      <c r="G116" s="29"/>
    </row>
    <row r="117" spans="1:7" x14ac:dyDescent="0.25">
      <c r="G117" s="29"/>
    </row>
    <row r="118" spans="1:7" ht="12.75" x14ac:dyDescent="0.25">
      <c r="A118" s="116" t="s">
        <v>207</v>
      </c>
      <c r="B118" s="116"/>
      <c r="C118" s="118" t="s">
        <v>28</v>
      </c>
      <c r="D118" s="118"/>
      <c r="E118" s="118"/>
      <c r="F118" s="118"/>
      <c r="G118" s="29"/>
    </row>
    <row r="119" spans="1:7" ht="11.25" x14ac:dyDescent="0.25">
      <c r="A119" s="115" t="s">
        <v>55</v>
      </c>
      <c r="B119" s="115"/>
      <c r="C119" s="25" t="s">
        <v>73</v>
      </c>
      <c r="D119" s="25"/>
      <c r="E119" s="93"/>
      <c r="F119" s="24"/>
      <c r="G119" s="29"/>
    </row>
    <row r="120" spans="1:7" ht="9.75" thickBot="1" x14ac:dyDescent="0.3">
      <c r="G120" s="29"/>
    </row>
    <row r="121" spans="1:7" ht="9.75" thickBot="1" x14ac:dyDescent="0.3">
      <c r="A121" s="6" t="s">
        <v>0</v>
      </c>
      <c r="B121" s="6" t="s">
        <v>1</v>
      </c>
      <c r="C121" s="7" t="s">
        <v>2</v>
      </c>
      <c r="D121" s="6" t="s">
        <v>3</v>
      </c>
      <c r="E121" s="8" t="s">
        <v>4</v>
      </c>
      <c r="F121" s="8" t="s">
        <v>5</v>
      </c>
      <c r="G121" s="29"/>
    </row>
    <row r="122" spans="1:7" ht="54" x14ac:dyDescent="0.25">
      <c r="A122" s="45">
        <v>1</v>
      </c>
      <c r="B122" s="57" t="s">
        <v>26</v>
      </c>
      <c r="C122" s="47" t="s">
        <v>36</v>
      </c>
      <c r="D122" s="58">
        <v>111.4</v>
      </c>
      <c r="E122" s="98"/>
      <c r="F122" s="49">
        <f>ROUND(D122*E122,2)</f>
        <v>0</v>
      </c>
      <c r="G122" s="29"/>
    </row>
    <row r="123" spans="1:7" ht="18" x14ac:dyDescent="0.25">
      <c r="A123" s="23">
        <v>2</v>
      </c>
      <c r="B123" s="9" t="s">
        <v>26</v>
      </c>
      <c r="C123" s="3" t="s">
        <v>64</v>
      </c>
      <c r="D123" s="28">
        <v>413.39</v>
      </c>
      <c r="E123" s="21"/>
      <c r="F123" s="26">
        <f>ROUND(D123*E123,2)</f>
        <v>0</v>
      </c>
      <c r="G123" s="29"/>
    </row>
    <row r="124" spans="1:7" x14ac:dyDescent="0.25">
      <c r="A124" s="10"/>
      <c r="B124" s="12"/>
      <c r="C124" s="13"/>
      <c r="D124" s="14"/>
      <c r="E124" s="11"/>
      <c r="F124" s="11"/>
      <c r="G124" s="29"/>
    </row>
    <row r="125" spans="1:7" ht="22.5" x14ac:dyDescent="0.25">
      <c r="A125" s="19" t="s">
        <v>7</v>
      </c>
      <c r="B125" s="19"/>
      <c r="C125" s="19" t="str">
        <f>A119&amp;" "&amp;C119</f>
        <v>SubCapítulo 11 PLANTA PRIMERA - Revestimientos y pintura</v>
      </c>
      <c r="D125" s="19"/>
      <c r="E125" s="96"/>
      <c r="F125" s="20">
        <f>SUM(F122:F123)</f>
        <v>0</v>
      </c>
      <c r="G125" s="29"/>
    </row>
    <row r="126" spans="1:7" x14ac:dyDescent="0.25">
      <c r="G126" s="29"/>
    </row>
    <row r="127" spans="1:7" ht="12.75" x14ac:dyDescent="0.25">
      <c r="A127" s="116" t="s">
        <v>207</v>
      </c>
      <c r="B127" s="116"/>
      <c r="C127" s="118" t="s">
        <v>28</v>
      </c>
      <c r="D127" s="118"/>
      <c r="E127" s="118"/>
      <c r="F127" s="118"/>
      <c r="G127" s="29"/>
    </row>
    <row r="128" spans="1:7" ht="11.25" x14ac:dyDescent="0.25">
      <c r="A128" s="115" t="s">
        <v>56</v>
      </c>
      <c r="B128" s="115"/>
      <c r="C128" s="25" t="s">
        <v>72</v>
      </c>
      <c r="D128" s="25"/>
      <c r="E128" s="93"/>
      <c r="F128" s="24"/>
      <c r="G128" s="29"/>
    </row>
    <row r="129" spans="1:7" ht="9.75" thickBot="1" x14ac:dyDescent="0.3">
      <c r="G129" s="29"/>
    </row>
    <row r="130" spans="1:7" ht="9.75" thickBot="1" x14ac:dyDescent="0.3">
      <c r="A130" s="6" t="s">
        <v>0</v>
      </c>
      <c r="B130" s="6" t="s">
        <v>1</v>
      </c>
      <c r="C130" s="7" t="s">
        <v>2</v>
      </c>
      <c r="D130" s="6" t="s">
        <v>3</v>
      </c>
      <c r="E130" s="8" t="s">
        <v>4</v>
      </c>
      <c r="F130" s="8" t="s">
        <v>5</v>
      </c>
      <c r="G130" s="29"/>
    </row>
    <row r="131" spans="1:7" ht="162" x14ac:dyDescent="0.25">
      <c r="A131" s="45">
        <v>1</v>
      </c>
      <c r="B131" s="57" t="s">
        <v>26</v>
      </c>
      <c r="C131" s="47" t="s">
        <v>117</v>
      </c>
      <c r="D131" s="58">
        <v>277.82</v>
      </c>
      <c r="E131" s="98"/>
      <c r="F131" s="49">
        <f>ROUND(D131*E131,2)</f>
        <v>0</v>
      </c>
      <c r="G131" s="29"/>
    </row>
    <row r="132" spans="1:7" ht="18" x14ac:dyDescent="0.25">
      <c r="A132" s="23">
        <v>2</v>
      </c>
      <c r="B132" s="9" t="s">
        <v>27</v>
      </c>
      <c r="C132" s="3" t="s">
        <v>38</v>
      </c>
      <c r="D132" s="28">
        <v>218.56</v>
      </c>
      <c r="E132" s="21"/>
      <c r="F132" s="26">
        <f>ROUND(D132*E132,2)</f>
        <v>0</v>
      </c>
      <c r="G132" s="29"/>
    </row>
    <row r="133" spans="1:7" x14ac:dyDescent="0.25">
      <c r="A133" s="10"/>
      <c r="B133" s="12"/>
      <c r="C133" s="13"/>
      <c r="D133" s="14"/>
      <c r="E133" s="11"/>
      <c r="F133" s="11"/>
      <c r="G133" s="29"/>
    </row>
    <row r="134" spans="1:7" ht="22.5" x14ac:dyDescent="0.25">
      <c r="A134" s="19" t="s">
        <v>7</v>
      </c>
      <c r="B134" s="19"/>
      <c r="C134" s="19" t="str">
        <f>A128&amp;" "&amp;C128</f>
        <v>SubCapítulo 12 PLANTA PRIMERA - Pavimentos</v>
      </c>
      <c r="D134" s="19"/>
      <c r="E134" s="96"/>
      <c r="F134" s="20">
        <f>SUM(F131:F132)</f>
        <v>0</v>
      </c>
      <c r="G134" s="29"/>
    </row>
    <row r="135" spans="1:7" x14ac:dyDescent="0.25">
      <c r="G135" s="29"/>
    </row>
    <row r="136" spans="1:7" ht="12.75" x14ac:dyDescent="0.25">
      <c r="A136" s="116" t="s">
        <v>207</v>
      </c>
      <c r="B136" s="116"/>
      <c r="C136" s="118" t="s">
        <v>28</v>
      </c>
      <c r="D136" s="118"/>
      <c r="E136" s="118"/>
      <c r="F136" s="118"/>
      <c r="G136" s="29"/>
    </row>
    <row r="137" spans="1:7" ht="11.25" x14ac:dyDescent="0.25">
      <c r="A137" s="115" t="s">
        <v>57</v>
      </c>
      <c r="B137" s="115"/>
      <c r="C137" s="25" t="s">
        <v>71</v>
      </c>
      <c r="D137" s="25"/>
      <c r="E137" s="93"/>
      <c r="F137" s="24"/>
      <c r="G137" s="29"/>
    </row>
    <row r="138" spans="1:7" ht="9.75" thickBot="1" x14ac:dyDescent="0.3">
      <c r="G138" s="29"/>
    </row>
    <row r="139" spans="1:7" ht="9.75" thickBot="1" x14ac:dyDescent="0.3">
      <c r="A139" s="6" t="s">
        <v>0</v>
      </c>
      <c r="B139" s="6" t="s">
        <v>1</v>
      </c>
      <c r="C139" s="7" t="s">
        <v>2</v>
      </c>
      <c r="D139" s="6" t="s">
        <v>3</v>
      </c>
      <c r="E139" s="8" t="s">
        <v>4</v>
      </c>
      <c r="F139" s="8" t="s">
        <v>5</v>
      </c>
      <c r="G139" s="29"/>
    </row>
    <row r="140" spans="1:7" ht="36" x14ac:dyDescent="0.25">
      <c r="A140" s="45">
        <v>1</v>
      </c>
      <c r="B140" s="57" t="s">
        <v>6</v>
      </c>
      <c r="C140" s="47" t="s">
        <v>39</v>
      </c>
      <c r="D140" s="58">
        <v>1</v>
      </c>
      <c r="E140" s="98"/>
      <c r="F140" s="49">
        <f>ROUND(D140*E140,2)</f>
        <v>0</v>
      </c>
      <c r="G140" s="29"/>
    </row>
    <row r="141" spans="1:7" ht="18" x14ac:dyDescent="0.25">
      <c r="A141" s="23">
        <v>2</v>
      </c>
      <c r="B141" s="9" t="s">
        <v>6</v>
      </c>
      <c r="C141" s="3" t="s">
        <v>99</v>
      </c>
      <c r="D141" s="28">
        <v>2</v>
      </c>
      <c r="E141" s="21"/>
      <c r="F141" s="26">
        <f>ROUND(D141*E141,2)</f>
        <v>0</v>
      </c>
      <c r="G141" s="29"/>
    </row>
    <row r="142" spans="1:7" x14ac:dyDescent="0.25">
      <c r="A142" s="10"/>
      <c r="B142" s="12"/>
      <c r="C142" s="13"/>
      <c r="D142" s="14"/>
      <c r="E142" s="11"/>
      <c r="F142" s="11"/>
      <c r="G142" s="29"/>
    </row>
    <row r="143" spans="1:7" ht="22.5" x14ac:dyDescent="0.25">
      <c r="A143" s="19" t="s">
        <v>7</v>
      </c>
      <c r="B143" s="19"/>
      <c r="C143" s="19" t="str">
        <f>A137&amp;" "&amp;C137</f>
        <v>SubCapítulo 13 PLANTA PRIMERA - Puertas interiores</v>
      </c>
      <c r="D143" s="19"/>
      <c r="E143" s="96"/>
      <c r="F143" s="20">
        <f>SUM(F140:F141)</f>
        <v>0</v>
      </c>
      <c r="G143" s="29"/>
    </row>
    <row r="144" spans="1:7" x14ac:dyDescent="0.25">
      <c r="G144" s="29"/>
    </row>
    <row r="145" spans="1:7" ht="12.75" x14ac:dyDescent="0.25">
      <c r="A145" s="116" t="s">
        <v>207</v>
      </c>
      <c r="B145" s="116"/>
      <c r="C145" s="118" t="s">
        <v>28</v>
      </c>
      <c r="D145" s="118"/>
      <c r="E145" s="118"/>
      <c r="F145" s="118"/>
      <c r="G145" s="29"/>
    </row>
    <row r="146" spans="1:7" ht="11.25" x14ac:dyDescent="0.25">
      <c r="A146" s="115" t="s">
        <v>58</v>
      </c>
      <c r="B146" s="115"/>
      <c r="C146" s="25" t="s">
        <v>70</v>
      </c>
      <c r="D146" s="25"/>
      <c r="E146" s="93"/>
      <c r="F146" s="24"/>
      <c r="G146" s="29"/>
    </row>
    <row r="147" spans="1:7" ht="9.75" thickBot="1" x14ac:dyDescent="0.3">
      <c r="G147" s="29"/>
    </row>
    <row r="148" spans="1:7" ht="9.75" thickBot="1" x14ac:dyDescent="0.3">
      <c r="A148" s="6" t="s">
        <v>0</v>
      </c>
      <c r="B148" s="6" t="s">
        <v>1</v>
      </c>
      <c r="C148" s="7" t="s">
        <v>2</v>
      </c>
      <c r="D148" s="6" t="s">
        <v>3</v>
      </c>
      <c r="E148" s="8" t="s">
        <v>4</v>
      </c>
      <c r="F148" s="8" t="s">
        <v>5</v>
      </c>
      <c r="G148" s="29"/>
    </row>
    <row r="149" spans="1:7" ht="36" x14ac:dyDescent="0.25">
      <c r="A149" s="45">
        <v>1</v>
      </c>
      <c r="B149" s="57" t="s">
        <v>6</v>
      </c>
      <c r="C149" s="47" t="s">
        <v>65</v>
      </c>
      <c r="D149" s="58">
        <v>4</v>
      </c>
      <c r="E149" s="94"/>
      <c r="F149" s="49">
        <f>ROUND(D149*E149,2)</f>
        <v>0</v>
      </c>
      <c r="G149" s="29"/>
    </row>
    <row r="150" spans="1:7" ht="27" x14ac:dyDescent="0.25">
      <c r="A150" s="50">
        <v>2</v>
      </c>
      <c r="B150" s="55" t="s">
        <v>6</v>
      </c>
      <c r="C150" s="52" t="s">
        <v>66</v>
      </c>
      <c r="D150" s="60">
        <v>4</v>
      </c>
      <c r="E150" s="95"/>
      <c r="F150" s="54">
        <f t="shared" ref="F150:F151" si="4">ROUND(D150*E150,2)</f>
        <v>0</v>
      </c>
      <c r="G150" s="29"/>
    </row>
    <row r="151" spans="1:7" ht="54" x14ac:dyDescent="0.25">
      <c r="A151" s="23">
        <v>3</v>
      </c>
      <c r="B151" s="9" t="s">
        <v>6</v>
      </c>
      <c r="C151" s="3" t="s">
        <v>67</v>
      </c>
      <c r="D151" s="28">
        <v>4</v>
      </c>
      <c r="E151" s="97"/>
      <c r="F151" s="26">
        <f t="shared" si="4"/>
        <v>0</v>
      </c>
      <c r="G151" s="29"/>
    </row>
    <row r="152" spans="1:7" x14ac:dyDescent="0.25">
      <c r="A152" s="10"/>
      <c r="B152" s="12"/>
      <c r="C152" s="13"/>
      <c r="D152" s="14"/>
      <c r="E152" s="11"/>
      <c r="F152" s="11"/>
      <c r="G152" s="29"/>
    </row>
    <row r="153" spans="1:7" ht="22.5" x14ac:dyDescent="0.25">
      <c r="A153" s="19" t="s">
        <v>7</v>
      </c>
      <c r="B153" s="19"/>
      <c r="C153" s="19" t="str">
        <f>A146&amp;" "&amp;C146</f>
        <v>SubCapítulo 14 PLANTA PRIMERA - Equipamiento sanitario</v>
      </c>
      <c r="D153" s="19"/>
      <c r="E153" s="96"/>
      <c r="F153" s="20">
        <f>SUM(F149:F151)</f>
        <v>0</v>
      </c>
      <c r="G153" s="29"/>
    </row>
    <row r="154" spans="1:7" x14ac:dyDescent="0.25">
      <c r="G154" s="29"/>
    </row>
    <row r="155" spans="1:7" ht="12.75" x14ac:dyDescent="0.25">
      <c r="A155" s="116" t="s">
        <v>207</v>
      </c>
      <c r="B155" s="116"/>
      <c r="C155" s="118" t="s">
        <v>28</v>
      </c>
      <c r="D155" s="118"/>
      <c r="E155" s="118"/>
      <c r="F155" s="118"/>
      <c r="G155" s="29"/>
    </row>
    <row r="156" spans="1:7" ht="11.25" x14ac:dyDescent="0.25">
      <c r="A156" s="115" t="s">
        <v>59</v>
      </c>
      <c r="B156" s="115"/>
      <c r="C156" s="25" t="s">
        <v>69</v>
      </c>
      <c r="D156" s="25"/>
      <c r="E156" s="93"/>
      <c r="F156" s="24"/>
      <c r="G156" s="29"/>
    </row>
    <row r="157" spans="1:7" ht="9.75" thickBot="1" x14ac:dyDescent="0.3">
      <c r="G157" s="29"/>
    </row>
    <row r="158" spans="1:7" ht="9.75" thickBot="1" x14ac:dyDescent="0.3">
      <c r="A158" s="6" t="s">
        <v>0</v>
      </c>
      <c r="B158" s="6" t="s">
        <v>1</v>
      </c>
      <c r="C158" s="7" t="s">
        <v>2</v>
      </c>
      <c r="D158" s="6" t="s">
        <v>3</v>
      </c>
      <c r="E158" s="8" t="s">
        <v>4</v>
      </c>
      <c r="F158" s="8" t="s">
        <v>5</v>
      </c>
      <c r="G158" s="29"/>
    </row>
    <row r="159" spans="1:7" ht="63" x14ac:dyDescent="0.25">
      <c r="A159" s="22">
        <v>1</v>
      </c>
      <c r="B159" s="61" t="s">
        <v>6</v>
      </c>
      <c r="C159" s="47" t="s">
        <v>68</v>
      </c>
      <c r="D159" s="48">
        <v>3</v>
      </c>
      <c r="E159" s="94"/>
      <c r="F159" s="49">
        <f t="shared" ref="F159:F169" si="5">ROUND(D159*E159,2)</f>
        <v>0</v>
      </c>
      <c r="G159" s="29"/>
    </row>
    <row r="160" spans="1:7" ht="36" x14ac:dyDescent="0.25">
      <c r="A160" s="23">
        <v>2</v>
      </c>
      <c r="B160" s="62" t="s">
        <v>6</v>
      </c>
      <c r="C160" s="52" t="s">
        <v>46</v>
      </c>
      <c r="D160" s="53">
        <v>82</v>
      </c>
      <c r="E160" s="95"/>
      <c r="F160" s="54">
        <f t="shared" si="5"/>
        <v>0</v>
      </c>
      <c r="G160" s="29"/>
    </row>
    <row r="161" spans="1:7" ht="54" x14ac:dyDescent="0.25">
      <c r="A161" s="23">
        <v>3</v>
      </c>
      <c r="B161" s="62" t="s">
        <v>6</v>
      </c>
      <c r="C161" s="52" t="s">
        <v>98</v>
      </c>
      <c r="D161" s="53">
        <v>8</v>
      </c>
      <c r="E161" s="95"/>
      <c r="F161" s="54">
        <f t="shared" si="5"/>
        <v>0</v>
      </c>
      <c r="G161" s="29"/>
    </row>
    <row r="162" spans="1:7" ht="45" x14ac:dyDescent="0.25">
      <c r="A162" s="23">
        <v>4</v>
      </c>
      <c r="B162" s="62" t="s">
        <v>6</v>
      </c>
      <c r="C162" s="52" t="s">
        <v>47</v>
      </c>
      <c r="D162" s="53">
        <v>14</v>
      </c>
      <c r="E162" s="95"/>
      <c r="F162" s="54">
        <f t="shared" si="5"/>
        <v>0</v>
      </c>
      <c r="G162" s="29"/>
    </row>
    <row r="163" spans="1:7" ht="27" x14ac:dyDescent="0.25">
      <c r="A163" s="23">
        <v>5</v>
      </c>
      <c r="B163" s="62" t="s">
        <v>6</v>
      </c>
      <c r="C163" s="52" t="s">
        <v>50</v>
      </c>
      <c r="D163" s="53">
        <v>17</v>
      </c>
      <c r="E163" s="95"/>
      <c r="F163" s="54">
        <f t="shared" si="5"/>
        <v>0</v>
      </c>
      <c r="G163" s="29"/>
    </row>
    <row r="164" spans="1:7" ht="45" x14ac:dyDescent="0.25">
      <c r="A164" s="23">
        <v>6</v>
      </c>
      <c r="B164" s="62" t="s">
        <v>27</v>
      </c>
      <c r="C164" s="52" t="s">
        <v>49</v>
      </c>
      <c r="D164" s="53">
        <f>10*1.2</f>
        <v>12</v>
      </c>
      <c r="E164" s="95"/>
      <c r="F164" s="54">
        <f t="shared" si="5"/>
        <v>0</v>
      </c>
      <c r="G164" s="29"/>
    </row>
    <row r="165" spans="1:7" ht="45" x14ac:dyDescent="0.25">
      <c r="A165" s="23">
        <v>7</v>
      </c>
      <c r="B165" s="62" t="s">
        <v>27</v>
      </c>
      <c r="C165" s="52" t="s">
        <v>42</v>
      </c>
      <c r="D165" s="53">
        <f>4*1.2</f>
        <v>4.8</v>
      </c>
      <c r="E165" s="95"/>
      <c r="F165" s="54">
        <f t="shared" si="5"/>
        <v>0</v>
      </c>
      <c r="G165" s="29"/>
    </row>
    <row r="166" spans="1:7" ht="45" x14ac:dyDescent="0.25">
      <c r="A166" s="23">
        <v>8</v>
      </c>
      <c r="B166" s="62" t="s">
        <v>27</v>
      </c>
      <c r="C166" s="52" t="s">
        <v>43</v>
      </c>
      <c r="D166" s="53">
        <f>4*1.2</f>
        <v>4.8</v>
      </c>
      <c r="E166" s="95"/>
      <c r="F166" s="54">
        <f t="shared" si="5"/>
        <v>0</v>
      </c>
      <c r="G166" s="29"/>
    </row>
    <row r="167" spans="1:7" ht="36" x14ac:dyDescent="0.25">
      <c r="A167" s="23">
        <v>9</v>
      </c>
      <c r="B167" s="62" t="s">
        <v>6</v>
      </c>
      <c r="C167" s="52" t="s">
        <v>45</v>
      </c>
      <c r="D167" s="53">
        <v>4</v>
      </c>
      <c r="E167" s="95"/>
      <c r="F167" s="54">
        <f t="shared" si="5"/>
        <v>0</v>
      </c>
      <c r="G167" s="29"/>
    </row>
    <row r="168" spans="1:7" ht="18" x14ac:dyDescent="0.25">
      <c r="A168" s="23">
        <v>10</v>
      </c>
      <c r="B168" s="62" t="s">
        <v>27</v>
      </c>
      <c r="C168" s="52" t="s">
        <v>48</v>
      </c>
      <c r="D168" s="53">
        <v>5</v>
      </c>
      <c r="E168" s="95"/>
      <c r="F168" s="54">
        <f t="shared" si="5"/>
        <v>0</v>
      </c>
      <c r="G168" s="29"/>
    </row>
    <row r="169" spans="1:7" ht="54" x14ac:dyDescent="0.25">
      <c r="A169" s="23">
        <v>11</v>
      </c>
      <c r="B169" s="62" t="s">
        <v>6</v>
      </c>
      <c r="C169" s="52" t="s">
        <v>44</v>
      </c>
      <c r="D169" s="53">
        <v>4</v>
      </c>
      <c r="E169" s="95"/>
      <c r="F169" s="54">
        <f t="shared" si="5"/>
        <v>0</v>
      </c>
      <c r="G169" s="29"/>
    </row>
    <row r="170" spans="1:7" x14ac:dyDescent="0.25">
      <c r="A170" s="10"/>
      <c r="B170" s="12"/>
      <c r="C170" s="13"/>
      <c r="D170" s="14"/>
      <c r="E170" s="11"/>
      <c r="F170" s="11"/>
      <c r="G170" s="29"/>
    </row>
    <row r="171" spans="1:7" ht="22.5" x14ac:dyDescent="0.25">
      <c r="A171" s="19" t="s">
        <v>7</v>
      </c>
      <c r="B171" s="19"/>
      <c r="C171" s="19" t="str">
        <f>A156&amp;" "&amp;C156</f>
        <v>SubCapítulo 15 PLANTA PRIMERA - Instalaciones</v>
      </c>
      <c r="D171" s="19"/>
      <c r="E171" s="96"/>
      <c r="F171" s="20">
        <f>SUM(F159:F169)</f>
        <v>0</v>
      </c>
      <c r="G171" s="29"/>
    </row>
    <row r="172" spans="1:7" ht="11.25" x14ac:dyDescent="0.25">
      <c r="A172" s="42"/>
      <c r="B172" s="42"/>
      <c r="C172" s="42"/>
      <c r="D172" s="42"/>
      <c r="E172" s="99"/>
      <c r="F172" s="43"/>
      <c r="G172" s="29"/>
    </row>
    <row r="173" spans="1:7" ht="12.75" x14ac:dyDescent="0.25">
      <c r="A173" s="116" t="s">
        <v>207</v>
      </c>
      <c r="B173" s="116"/>
      <c r="C173" s="118" t="s">
        <v>28</v>
      </c>
      <c r="D173" s="118"/>
      <c r="E173" s="118"/>
      <c r="F173" s="118"/>
      <c r="G173" s="29"/>
    </row>
    <row r="174" spans="1:7" ht="11.25" x14ac:dyDescent="0.25">
      <c r="A174" s="115" t="s">
        <v>108</v>
      </c>
      <c r="B174" s="115"/>
      <c r="C174" s="25" t="s">
        <v>111</v>
      </c>
      <c r="D174" s="25"/>
      <c r="E174" s="93"/>
      <c r="F174" s="24"/>
      <c r="G174" s="29"/>
    </row>
    <row r="175" spans="1:7" ht="18" x14ac:dyDescent="0.25">
      <c r="A175" s="23">
        <v>1</v>
      </c>
      <c r="B175" s="2" t="s">
        <v>110</v>
      </c>
      <c r="C175" s="3" t="s">
        <v>109</v>
      </c>
      <c r="D175" s="4">
        <v>1</v>
      </c>
      <c r="F175" s="5">
        <f>D175*E175</f>
        <v>0</v>
      </c>
      <c r="G175" s="29"/>
    </row>
    <row r="176" spans="1:7" x14ac:dyDescent="0.25">
      <c r="A176" s="23"/>
      <c r="G176" s="29"/>
    </row>
    <row r="177" spans="1:7" ht="22.5" x14ac:dyDescent="0.25">
      <c r="A177" s="19" t="s">
        <v>7</v>
      </c>
      <c r="B177" s="19"/>
      <c r="C177" s="119" t="str">
        <f>A174&amp;" "&amp;C174</f>
        <v>SubCapítulo 16 IMPREVISTOS Y TRABAJOS COMPLEMENTARIOS A JUSTIFICAR</v>
      </c>
      <c r="D177" s="119"/>
      <c r="E177" s="119"/>
      <c r="F177" s="20">
        <f>F175</f>
        <v>0</v>
      </c>
      <c r="G177" s="29"/>
    </row>
    <row r="178" spans="1:7" ht="11.25" x14ac:dyDescent="0.25">
      <c r="A178" s="42"/>
      <c r="B178" s="42"/>
      <c r="C178" s="44"/>
      <c r="D178" s="44"/>
      <c r="E178" s="100"/>
      <c r="F178" s="43"/>
      <c r="G178" s="29"/>
    </row>
    <row r="179" spans="1:7" ht="12.75" x14ac:dyDescent="0.25">
      <c r="A179" s="116" t="s">
        <v>207</v>
      </c>
      <c r="B179" s="116"/>
      <c r="C179" s="118" t="s">
        <v>28</v>
      </c>
      <c r="D179" s="118"/>
      <c r="E179" s="118"/>
      <c r="F179" s="118"/>
      <c r="G179" s="29"/>
    </row>
    <row r="180" spans="1:7" ht="11.25" x14ac:dyDescent="0.25">
      <c r="A180" s="115" t="s">
        <v>112</v>
      </c>
      <c r="B180" s="115"/>
      <c r="C180" s="25" t="s">
        <v>114</v>
      </c>
      <c r="D180" s="25"/>
      <c r="E180" s="93"/>
      <c r="F180" s="24"/>
      <c r="G180" s="29"/>
    </row>
    <row r="181" spans="1:7" ht="54" x14ac:dyDescent="0.25">
      <c r="A181" s="23">
        <v>1</v>
      </c>
      <c r="B181" s="2" t="s">
        <v>110</v>
      </c>
      <c r="C181" s="3" t="s">
        <v>113</v>
      </c>
      <c r="D181" s="4">
        <v>1</v>
      </c>
      <c r="F181" s="5">
        <f>D181*E181</f>
        <v>0</v>
      </c>
      <c r="G181" s="29"/>
    </row>
    <row r="182" spans="1:7" x14ac:dyDescent="0.25">
      <c r="A182" s="23"/>
      <c r="C182" s="1"/>
      <c r="G182" s="29"/>
    </row>
    <row r="183" spans="1:7" ht="22.5" x14ac:dyDescent="0.25">
      <c r="A183" s="19" t="s">
        <v>7</v>
      </c>
      <c r="B183" s="19"/>
      <c r="C183" s="119" t="str">
        <f>A180&amp;" "&amp;C180</f>
        <v>SubCapítulo 17 LIMPIEZA FINAL OBRA</v>
      </c>
      <c r="D183" s="119"/>
      <c r="E183" s="119"/>
      <c r="F183" s="20">
        <f>F181</f>
        <v>0</v>
      </c>
      <c r="G183" s="29"/>
    </row>
    <row r="184" spans="1:7" x14ac:dyDescent="0.25">
      <c r="G184" s="29"/>
    </row>
    <row r="185" spans="1:7" ht="12" x14ac:dyDescent="0.25">
      <c r="A185" s="39"/>
      <c r="B185" s="39"/>
      <c r="C185" s="39" t="s">
        <v>77</v>
      </c>
      <c r="D185" s="39"/>
      <c r="E185" s="101"/>
      <c r="F185" s="40">
        <f>SUM(F21,F32,F40,F48,F57,F65,F80,F98,F107,F116,F125,F134,F143,F153,F171,F177,F183)</f>
        <v>0</v>
      </c>
      <c r="G185" s="29"/>
    </row>
    <row r="187" spans="1:7" ht="12.75" x14ac:dyDescent="0.25">
      <c r="A187" s="116" t="s">
        <v>208</v>
      </c>
      <c r="B187" s="116"/>
      <c r="C187" s="118" t="s">
        <v>78</v>
      </c>
      <c r="D187" s="118"/>
      <c r="E187" s="118"/>
      <c r="F187" s="118"/>
    </row>
    <row r="188" spans="1:7" ht="11.25" x14ac:dyDescent="0.25">
      <c r="A188" s="115" t="s">
        <v>8</v>
      </c>
      <c r="B188" s="115"/>
      <c r="C188" s="25" t="s">
        <v>29</v>
      </c>
      <c r="D188" s="25"/>
      <c r="E188" s="93"/>
      <c r="F188" s="24"/>
    </row>
    <row r="189" spans="1:7" ht="9.75" thickBot="1" x14ac:dyDescent="0.3"/>
    <row r="190" spans="1:7" ht="9.75" thickBot="1" x14ac:dyDescent="0.3">
      <c r="A190" s="6" t="s">
        <v>0</v>
      </c>
      <c r="B190" s="6" t="s">
        <v>1</v>
      </c>
      <c r="C190" s="7" t="s">
        <v>2</v>
      </c>
      <c r="D190" s="6" t="s">
        <v>3</v>
      </c>
      <c r="E190" s="8" t="s">
        <v>4</v>
      </c>
      <c r="F190" s="8" t="s">
        <v>5</v>
      </c>
    </row>
    <row r="191" spans="1:7" ht="27" x14ac:dyDescent="0.25">
      <c r="A191" s="45">
        <v>1</v>
      </c>
      <c r="B191" s="57" t="s">
        <v>26</v>
      </c>
      <c r="C191" s="65" t="s">
        <v>80</v>
      </c>
      <c r="D191" s="63">
        <v>177.57</v>
      </c>
      <c r="E191" s="102"/>
      <c r="F191" s="49">
        <f t="shared" ref="F191:F202" si="6">ROUND(D191*E191,2)</f>
        <v>0</v>
      </c>
    </row>
    <row r="192" spans="1:7" ht="18" x14ac:dyDescent="0.25">
      <c r="A192" s="50">
        <v>2</v>
      </c>
      <c r="B192" s="55" t="s">
        <v>26</v>
      </c>
      <c r="C192" s="66" t="s">
        <v>81</v>
      </c>
      <c r="D192" s="64">
        <v>448.01</v>
      </c>
      <c r="E192" s="103"/>
      <c r="F192" s="54">
        <f t="shared" si="6"/>
        <v>0</v>
      </c>
    </row>
    <row r="193" spans="1:6" ht="18" x14ac:dyDescent="0.25">
      <c r="A193" s="50">
        <v>3</v>
      </c>
      <c r="B193" s="55" t="s">
        <v>26</v>
      </c>
      <c r="C193" s="66" t="s">
        <v>15</v>
      </c>
      <c r="D193" s="64">
        <v>448.01</v>
      </c>
      <c r="E193" s="103"/>
      <c r="F193" s="54">
        <f t="shared" si="6"/>
        <v>0</v>
      </c>
    </row>
    <row r="194" spans="1:6" ht="27" x14ac:dyDescent="0.25">
      <c r="A194" s="50">
        <v>4</v>
      </c>
      <c r="B194" s="55" t="s">
        <v>27</v>
      </c>
      <c r="C194" s="66" t="s">
        <v>16</v>
      </c>
      <c r="D194" s="64">
        <v>183.45</v>
      </c>
      <c r="E194" s="103"/>
      <c r="F194" s="54">
        <f t="shared" si="6"/>
        <v>0</v>
      </c>
    </row>
    <row r="195" spans="1:6" ht="27" x14ac:dyDescent="0.25">
      <c r="A195" s="50">
        <v>5</v>
      </c>
      <c r="B195" s="55" t="s">
        <v>26</v>
      </c>
      <c r="C195" s="66" t="s">
        <v>17</v>
      </c>
      <c r="D195" s="64">
        <v>77.900000000000006</v>
      </c>
      <c r="E195" s="103"/>
      <c r="F195" s="54">
        <f t="shared" si="6"/>
        <v>0</v>
      </c>
    </row>
    <row r="196" spans="1:6" ht="27" x14ac:dyDescent="0.25">
      <c r="A196" s="50">
        <v>6</v>
      </c>
      <c r="B196" s="55" t="s">
        <v>6</v>
      </c>
      <c r="C196" s="66" t="s">
        <v>92</v>
      </c>
      <c r="D196" s="64">
        <v>1</v>
      </c>
      <c r="E196" s="103"/>
      <c r="F196" s="54">
        <f t="shared" si="6"/>
        <v>0</v>
      </c>
    </row>
    <row r="197" spans="1:6" ht="27" x14ac:dyDescent="0.25">
      <c r="A197" s="50">
        <v>7</v>
      </c>
      <c r="B197" s="55" t="s">
        <v>6</v>
      </c>
      <c r="C197" s="66" t="s">
        <v>23</v>
      </c>
      <c r="D197" s="64">
        <v>95</v>
      </c>
      <c r="E197" s="103"/>
      <c r="F197" s="54">
        <f t="shared" si="6"/>
        <v>0</v>
      </c>
    </row>
    <row r="198" spans="1:6" ht="18" x14ac:dyDescent="0.25">
      <c r="A198" s="50">
        <v>8</v>
      </c>
      <c r="B198" s="55" t="s">
        <v>6</v>
      </c>
      <c r="C198" s="66" t="s">
        <v>24</v>
      </c>
      <c r="D198" s="64">
        <v>10</v>
      </c>
      <c r="E198" s="103"/>
      <c r="F198" s="54">
        <f t="shared" si="6"/>
        <v>0</v>
      </c>
    </row>
    <row r="199" spans="1:6" ht="27" x14ac:dyDescent="0.25">
      <c r="A199" s="50">
        <v>9</v>
      </c>
      <c r="B199" s="55" t="s">
        <v>6</v>
      </c>
      <c r="C199" s="66" t="s">
        <v>82</v>
      </c>
      <c r="D199" s="64">
        <v>2</v>
      </c>
      <c r="E199" s="103"/>
      <c r="F199" s="54">
        <f t="shared" si="6"/>
        <v>0</v>
      </c>
    </row>
    <row r="200" spans="1:6" ht="36" x14ac:dyDescent="0.25">
      <c r="A200" s="50">
        <v>10</v>
      </c>
      <c r="B200" s="55" t="s">
        <v>6</v>
      </c>
      <c r="C200" s="66" t="s">
        <v>83</v>
      </c>
      <c r="D200" s="64">
        <v>5</v>
      </c>
      <c r="E200" s="103"/>
      <c r="F200" s="54">
        <f t="shared" si="6"/>
        <v>0</v>
      </c>
    </row>
    <row r="201" spans="1:6" ht="45" x14ac:dyDescent="0.25">
      <c r="A201" s="50">
        <v>11</v>
      </c>
      <c r="B201" s="55" t="s">
        <v>27</v>
      </c>
      <c r="C201" s="66" t="s">
        <v>84</v>
      </c>
      <c r="D201" s="64">
        <v>500</v>
      </c>
      <c r="E201" s="103"/>
      <c r="F201" s="54">
        <f t="shared" si="6"/>
        <v>0</v>
      </c>
    </row>
    <row r="202" spans="1:6" ht="81" x14ac:dyDescent="0.25">
      <c r="A202" s="50">
        <v>12</v>
      </c>
      <c r="B202" s="55" t="s">
        <v>27</v>
      </c>
      <c r="C202" s="66" t="s">
        <v>107</v>
      </c>
      <c r="D202" s="64">
        <v>40</v>
      </c>
      <c r="E202" s="103"/>
      <c r="F202" s="54">
        <f t="shared" si="6"/>
        <v>0</v>
      </c>
    </row>
    <row r="203" spans="1:6" x14ac:dyDescent="0.25">
      <c r="A203" s="10"/>
      <c r="B203" s="12"/>
      <c r="C203" s="13"/>
      <c r="D203" s="14"/>
      <c r="E203" s="11"/>
      <c r="F203" s="11"/>
    </row>
    <row r="204" spans="1:6" ht="22.5" x14ac:dyDescent="0.25">
      <c r="A204" s="19" t="s">
        <v>7</v>
      </c>
      <c r="B204" s="19"/>
      <c r="C204" s="19" t="str">
        <f>A188&amp;" "&amp;C188</f>
        <v>SubCapítulo 01 PLANTA BAJA - Derribos</v>
      </c>
      <c r="D204" s="19"/>
      <c r="E204" s="96"/>
      <c r="F204" s="20">
        <f>SUM(F191:F202)</f>
        <v>0</v>
      </c>
    </row>
    <row r="205" spans="1:6" ht="11.25" x14ac:dyDescent="0.25">
      <c r="A205" s="42"/>
      <c r="B205" s="42"/>
      <c r="C205" s="42"/>
      <c r="D205" s="42"/>
      <c r="E205" s="99"/>
      <c r="F205" s="43"/>
    </row>
    <row r="206" spans="1:6" ht="12.75" x14ac:dyDescent="0.25">
      <c r="A206" s="116" t="s">
        <v>208</v>
      </c>
      <c r="B206" s="116"/>
      <c r="C206" s="118" t="s">
        <v>78</v>
      </c>
      <c r="D206" s="118"/>
      <c r="E206" s="118"/>
      <c r="F206" s="118"/>
    </row>
    <row r="207" spans="1:6" ht="11.25" x14ac:dyDescent="0.25">
      <c r="A207" s="115" t="s">
        <v>9</v>
      </c>
      <c r="B207" s="115"/>
      <c r="C207" s="25" t="s">
        <v>30</v>
      </c>
      <c r="D207" s="25"/>
      <c r="E207" s="93"/>
      <c r="F207" s="24"/>
    </row>
    <row r="208" spans="1:6" ht="9.75" thickBot="1" x14ac:dyDescent="0.3"/>
    <row r="209" spans="1:6" ht="9.75" thickBot="1" x14ac:dyDescent="0.3">
      <c r="A209" s="6" t="s">
        <v>0</v>
      </c>
      <c r="B209" s="6" t="s">
        <v>1</v>
      </c>
      <c r="C209" s="7" t="s">
        <v>2</v>
      </c>
      <c r="D209" s="6" t="s">
        <v>3</v>
      </c>
      <c r="E209" s="8" t="s">
        <v>4</v>
      </c>
      <c r="F209" s="8" t="s">
        <v>5</v>
      </c>
    </row>
    <row r="210" spans="1:6" ht="81" x14ac:dyDescent="0.25">
      <c r="A210" s="67">
        <v>1</v>
      </c>
      <c r="B210" s="57" t="s">
        <v>26</v>
      </c>
      <c r="C210" s="47" t="s">
        <v>34</v>
      </c>
      <c r="D210" s="58">
        <v>90</v>
      </c>
      <c r="E210" s="98"/>
      <c r="F210" s="68">
        <f t="shared" ref="F210:F215" si="7">ROUND(D210*E210,2)</f>
        <v>0</v>
      </c>
    </row>
    <row r="211" spans="1:6" ht="81" x14ac:dyDescent="0.25">
      <c r="A211" s="69">
        <v>2</v>
      </c>
      <c r="B211" s="55" t="s">
        <v>106</v>
      </c>
      <c r="C211" s="52" t="s">
        <v>105</v>
      </c>
      <c r="D211" s="60">
        <v>3</v>
      </c>
      <c r="E211" s="104"/>
      <c r="F211" s="70">
        <f t="shared" si="7"/>
        <v>0</v>
      </c>
    </row>
    <row r="212" spans="1:6" ht="72" x14ac:dyDescent="0.25">
      <c r="A212" s="69">
        <v>3</v>
      </c>
      <c r="B212" s="55" t="s">
        <v>26</v>
      </c>
      <c r="C212" s="52" t="s">
        <v>210</v>
      </c>
      <c r="D212" s="60">
        <f>(2.9*(4.7+1.8+2.1+1.7+2.5+1.7+2.1))</f>
        <v>48.139999999999993</v>
      </c>
      <c r="E212" s="104"/>
      <c r="F212" s="70">
        <f t="shared" si="7"/>
        <v>0</v>
      </c>
    </row>
    <row r="213" spans="1:6" ht="72" x14ac:dyDescent="0.25">
      <c r="A213" s="69">
        <v>4</v>
      </c>
      <c r="B213" s="55" t="s">
        <v>26</v>
      </c>
      <c r="C213" s="52" t="s">
        <v>116</v>
      </c>
      <c r="D213" s="60">
        <f>(2.5+2.5+0.71+0.71+1.85+1.85+1.85)*3</f>
        <v>35.909999999999997</v>
      </c>
      <c r="E213" s="104"/>
      <c r="F213" s="70">
        <f t="shared" si="7"/>
        <v>0</v>
      </c>
    </row>
    <row r="214" spans="1:6" ht="81" x14ac:dyDescent="0.25">
      <c r="A214" s="69">
        <v>5</v>
      </c>
      <c r="B214" s="55" t="s">
        <v>26</v>
      </c>
      <c r="C214" s="52" t="s">
        <v>212</v>
      </c>
      <c r="D214" s="60">
        <v>1.45</v>
      </c>
      <c r="E214" s="104"/>
      <c r="F214" s="70">
        <f t="shared" si="7"/>
        <v>0</v>
      </c>
    </row>
    <row r="215" spans="1:6" ht="72" x14ac:dyDescent="0.25">
      <c r="A215" s="69">
        <v>6</v>
      </c>
      <c r="B215" s="55" t="s">
        <v>27</v>
      </c>
      <c r="C215" s="52" t="s">
        <v>211</v>
      </c>
      <c r="D215" s="60">
        <v>20</v>
      </c>
      <c r="E215" s="104"/>
      <c r="F215" s="70">
        <f t="shared" si="7"/>
        <v>0</v>
      </c>
    </row>
    <row r="216" spans="1:6" x14ac:dyDescent="0.25">
      <c r="A216" s="10"/>
      <c r="B216" s="12"/>
      <c r="C216" s="13"/>
      <c r="D216" s="14"/>
      <c r="E216" s="11"/>
      <c r="F216" s="11"/>
    </row>
    <row r="217" spans="1:6" ht="22.5" x14ac:dyDescent="0.25">
      <c r="A217" s="19" t="s">
        <v>7</v>
      </c>
      <c r="B217" s="19"/>
      <c r="C217" s="19" t="str">
        <f>A207&amp;" "&amp;C207</f>
        <v>SubCapítulo 02 PLANTA BAJA - Cerramientos y divisorias</v>
      </c>
      <c r="D217" s="19"/>
      <c r="E217" s="96"/>
      <c r="F217" s="20">
        <f>SUM(F210:F215)</f>
        <v>0</v>
      </c>
    </row>
    <row r="218" spans="1:6" x14ac:dyDescent="0.25">
      <c r="A218" s="15"/>
      <c r="B218" s="15"/>
      <c r="C218" s="16"/>
      <c r="D218" s="17"/>
      <c r="E218" s="18"/>
      <c r="F218" s="18"/>
    </row>
    <row r="219" spans="1:6" ht="12.75" x14ac:dyDescent="0.25">
      <c r="A219" s="116" t="s">
        <v>208</v>
      </c>
      <c r="B219" s="116"/>
      <c r="C219" s="118" t="s">
        <v>78</v>
      </c>
      <c r="D219" s="118"/>
      <c r="E219" s="118"/>
      <c r="F219" s="118"/>
    </row>
    <row r="220" spans="1:6" ht="11.25" x14ac:dyDescent="0.25">
      <c r="A220" s="115" t="s">
        <v>10</v>
      </c>
      <c r="B220" s="115"/>
      <c r="C220" s="25" t="s">
        <v>51</v>
      </c>
      <c r="D220" s="25"/>
      <c r="E220" s="93"/>
      <c r="F220" s="24"/>
    </row>
    <row r="221" spans="1:6" ht="9.75" thickBot="1" x14ac:dyDescent="0.3"/>
    <row r="222" spans="1:6" ht="9.75" thickBot="1" x14ac:dyDescent="0.3">
      <c r="A222" s="6" t="s">
        <v>0</v>
      </c>
      <c r="B222" s="6" t="s">
        <v>1</v>
      </c>
      <c r="C222" s="7" t="s">
        <v>2</v>
      </c>
      <c r="D222" s="6" t="s">
        <v>3</v>
      </c>
      <c r="E222" s="8" t="s">
        <v>4</v>
      </c>
      <c r="F222" s="8" t="s">
        <v>5</v>
      </c>
    </row>
    <row r="223" spans="1:6" ht="81" x14ac:dyDescent="0.25">
      <c r="A223" s="45">
        <v>1</v>
      </c>
      <c r="B223" s="57" t="s">
        <v>26</v>
      </c>
      <c r="C223" s="71" t="s">
        <v>85</v>
      </c>
      <c r="D223" s="63">
        <v>433.29</v>
      </c>
      <c r="E223" s="102"/>
      <c r="F223" s="49">
        <f>ROUND(D223*E223,2)</f>
        <v>0</v>
      </c>
    </row>
    <row r="224" spans="1:6" ht="54" x14ac:dyDescent="0.25">
      <c r="A224" s="50">
        <v>2</v>
      </c>
      <c r="B224" s="55" t="s">
        <v>26</v>
      </c>
      <c r="C224" s="72" t="s">
        <v>35</v>
      </c>
      <c r="D224" s="64">
        <v>14.72</v>
      </c>
      <c r="E224" s="103"/>
      <c r="F224" s="54">
        <f t="shared" ref="F224:F227" si="8">ROUND(D224*E224,2)</f>
        <v>0</v>
      </c>
    </row>
    <row r="225" spans="1:6" ht="54" x14ac:dyDescent="0.25">
      <c r="A225" s="50">
        <v>3</v>
      </c>
      <c r="B225" s="55" t="s">
        <v>26</v>
      </c>
      <c r="C225" s="72" t="s">
        <v>36</v>
      </c>
      <c r="D225" s="64">
        <v>77.900000000000006</v>
      </c>
      <c r="E225" s="103"/>
      <c r="F225" s="54">
        <f t="shared" si="8"/>
        <v>0</v>
      </c>
    </row>
    <row r="226" spans="1:6" ht="18" x14ac:dyDescent="0.25">
      <c r="A226" s="50">
        <v>4</v>
      </c>
      <c r="B226" s="55" t="s">
        <v>26</v>
      </c>
      <c r="C226" s="72" t="s">
        <v>64</v>
      </c>
      <c r="D226" s="64">
        <v>560</v>
      </c>
      <c r="E226" s="103"/>
      <c r="F226" s="54">
        <f t="shared" si="8"/>
        <v>0</v>
      </c>
    </row>
    <row r="227" spans="1:6" ht="27" x14ac:dyDescent="0.25">
      <c r="A227" s="50">
        <v>5</v>
      </c>
      <c r="B227" s="55" t="s">
        <v>26</v>
      </c>
      <c r="C227" s="72" t="s">
        <v>86</v>
      </c>
      <c r="D227" s="64">
        <v>8.2200000000000006</v>
      </c>
      <c r="E227" s="103"/>
      <c r="F227" s="54">
        <f t="shared" si="8"/>
        <v>0</v>
      </c>
    </row>
    <row r="228" spans="1:6" x14ac:dyDescent="0.25">
      <c r="A228" s="10"/>
      <c r="B228" s="12"/>
      <c r="C228" s="13"/>
      <c r="D228" s="14"/>
      <c r="E228" s="11"/>
      <c r="F228" s="11"/>
    </row>
    <row r="229" spans="1:6" ht="22.5" x14ac:dyDescent="0.25">
      <c r="A229" s="19" t="s">
        <v>7</v>
      </c>
      <c r="B229" s="19"/>
      <c r="C229" s="19" t="str">
        <f>A220&amp;" "&amp;C220</f>
        <v>SubCapítulo 03 PLANTA BAJA - Revestimientos y pintura</v>
      </c>
      <c r="D229" s="19"/>
      <c r="E229" s="96"/>
      <c r="F229" s="20">
        <f>SUM(F223:F227)</f>
        <v>0</v>
      </c>
    </row>
    <row r="231" spans="1:6" ht="12.75" x14ac:dyDescent="0.25">
      <c r="A231" s="116" t="s">
        <v>208</v>
      </c>
      <c r="B231" s="116"/>
      <c r="C231" s="118" t="s">
        <v>78</v>
      </c>
      <c r="D231" s="118"/>
      <c r="E231" s="118"/>
      <c r="F231" s="118"/>
    </row>
    <row r="232" spans="1:6" ht="11.25" x14ac:dyDescent="0.25">
      <c r="A232" s="115" t="s">
        <v>11</v>
      </c>
      <c r="B232" s="115"/>
      <c r="C232" s="25" t="s">
        <v>33</v>
      </c>
      <c r="D232" s="25"/>
      <c r="E232" s="93"/>
      <c r="F232" s="24"/>
    </row>
    <row r="233" spans="1:6" ht="9.75" thickBot="1" x14ac:dyDescent="0.3"/>
    <row r="234" spans="1:6" ht="9.75" thickBot="1" x14ac:dyDescent="0.3">
      <c r="A234" s="6" t="s">
        <v>0</v>
      </c>
      <c r="B234" s="6" t="s">
        <v>1</v>
      </c>
      <c r="C234" s="7" t="s">
        <v>2</v>
      </c>
      <c r="D234" s="6" t="s">
        <v>3</v>
      </c>
      <c r="E234" s="8" t="s">
        <v>4</v>
      </c>
      <c r="F234" s="8" t="s">
        <v>5</v>
      </c>
    </row>
    <row r="235" spans="1:6" ht="162" x14ac:dyDescent="0.25">
      <c r="A235" s="45">
        <v>1</v>
      </c>
      <c r="B235" s="57" t="s">
        <v>26</v>
      </c>
      <c r="C235" s="71" t="s">
        <v>117</v>
      </c>
      <c r="D235" s="73">
        <v>448.01</v>
      </c>
      <c r="E235" s="105"/>
      <c r="F235" s="49">
        <f>ROUND(D235*E235,2)</f>
        <v>0</v>
      </c>
    </row>
    <row r="236" spans="1:6" ht="27" x14ac:dyDescent="0.25">
      <c r="A236" s="23">
        <v>2</v>
      </c>
      <c r="B236" s="9" t="s">
        <v>26</v>
      </c>
      <c r="C236" s="33" t="s">
        <v>87</v>
      </c>
      <c r="D236" s="34">
        <v>183.45</v>
      </c>
      <c r="E236" s="106"/>
      <c r="F236" s="26">
        <f>ROUND(D236*E236,2)</f>
        <v>0</v>
      </c>
    </row>
    <row r="237" spans="1:6" x14ac:dyDescent="0.25">
      <c r="A237" s="10"/>
      <c r="B237" s="12"/>
      <c r="C237" s="13"/>
      <c r="D237" s="14"/>
      <c r="E237" s="11"/>
      <c r="F237" s="11"/>
    </row>
    <row r="238" spans="1:6" ht="22.5" x14ac:dyDescent="0.25">
      <c r="A238" s="19" t="s">
        <v>7</v>
      </c>
      <c r="B238" s="19"/>
      <c r="C238" s="19" t="str">
        <f>A232&amp;" "&amp;C232</f>
        <v>SubCapítulo 04 PLANTA BAJA - Pavimentos</v>
      </c>
      <c r="D238" s="19"/>
      <c r="E238" s="96"/>
      <c r="F238" s="20">
        <f>SUM(F235:F236)</f>
        <v>0</v>
      </c>
    </row>
    <row r="240" spans="1:6" ht="12.75" x14ac:dyDescent="0.25">
      <c r="A240" s="116" t="s">
        <v>208</v>
      </c>
      <c r="B240" s="116"/>
      <c r="C240" s="118" t="s">
        <v>78</v>
      </c>
      <c r="D240" s="118"/>
      <c r="E240" s="118"/>
      <c r="F240" s="118"/>
    </row>
    <row r="241" spans="1:6" ht="11.25" x14ac:dyDescent="0.25">
      <c r="A241" s="115" t="s">
        <v>12</v>
      </c>
      <c r="B241" s="115"/>
      <c r="C241" s="25" t="s">
        <v>93</v>
      </c>
      <c r="D241" s="25"/>
      <c r="E241" s="93"/>
      <c r="F241" s="24"/>
    </row>
    <row r="242" spans="1:6" ht="9.75" thickBot="1" x14ac:dyDescent="0.3"/>
    <row r="243" spans="1:6" ht="9.75" thickBot="1" x14ac:dyDescent="0.3">
      <c r="A243" s="6" t="s">
        <v>0</v>
      </c>
      <c r="B243" s="6" t="s">
        <v>1</v>
      </c>
      <c r="C243" s="7" t="s">
        <v>2</v>
      </c>
      <c r="D243" s="35" t="s">
        <v>3</v>
      </c>
      <c r="E243" s="8" t="s">
        <v>4</v>
      </c>
      <c r="F243" s="8" t="s">
        <v>5</v>
      </c>
    </row>
    <row r="244" spans="1:6" ht="153" x14ac:dyDescent="0.25">
      <c r="A244" s="45">
        <v>1</v>
      </c>
      <c r="B244" s="74" t="s">
        <v>6</v>
      </c>
      <c r="C244" s="75" t="s">
        <v>147</v>
      </c>
      <c r="D244" s="76">
        <v>1</v>
      </c>
      <c r="E244" s="77"/>
      <c r="F244" s="77">
        <f t="shared" ref="F244:F249" si="9">ROUND(D244*E244,2)</f>
        <v>0</v>
      </c>
    </row>
    <row r="245" spans="1:6" ht="72" x14ac:dyDescent="0.25">
      <c r="A245" s="50">
        <v>2</v>
      </c>
      <c r="B245" s="78" t="s">
        <v>6</v>
      </c>
      <c r="C245" s="79" t="s">
        <v>100</v>
      </c>
      <c r="D245" s="80">
        <v>1</v>
      </c>
      <c r="E245" s="103"/>
      <c r="F245" s="81">
        <f t="shared" si="9"/>
        <v>0</v>
      </c>
    </row>
    <row r="246" spans="1:6" ht="54" x14ac:dyDescent="0.25">
      <c r="A246" s="50">
        <v>3</v>
      </c>
      <c r="B246" s="78" t="s">
        <v>6</v>
      </c>
      <c r="C246" s="79" t="s">
        <v>101</v>
      </c>
      <c r="D246" s="80">
        <v>1</v>
      </c>
      <c r="E246" s="103"/>
      <c r="F246" s="81">
        <f t="shared" si="9"/>
        <v>0</v>
      </c>
    </row>
    <row r="247" spans="1:6" ht="63" x14ac:dyDescent="0.25">
      <c r="A247" s="50">
        <v>4</v>
      </c>
      <c r="B247" s="78" t="s">
        <v>6</v>
      </c>
      <c r="C247" s="72" t="s">
        <v>102</v>
      </c>
      <c r="D247" s="80">
        <v>1</v>
      </c>
      <c r="E247" s="103"/>
      <c r="F247" s="81">
        <f t="shared" si="9"/>
        <v>0</v>
      </c>
    </row>
    <row r="248" spans="1:6" ht="81" x14ac:dyDescent="0.25">
      <c r="A248" s="50">
        <v>5</v>
      </c>
      <c r="B248" s="78" t="s">
        <v>6</v>
      </c>
      <c r="C248" s="82" t="s">
        <v>103</v>
      </c>
      <c r="D248" s="83">
        <v>1</v>
      </c>
      <c r="E248" s="84"/>
      <c r="F248" s="84">
        <f t="shared" si="9"/>
        <v>0</v>
      </c>
    </row>
    <row r="249" spans="1:6" ht="54" x14ac:dyDescent="0.25">
      <c r="A249" s="23">
        <v>6</v>
      </c>
      <c r="B249" s="36"/>
      <c r="C249" s="13" t="s">
        <v>104</v>
      </c>
      <c r="D249" s="14">
        <v>4</v>
      </c>
      <c r="E249" s="11"/>
      <c r="F249" s="11">
        <f t="shared" si="9"/>
        <v>0</v>
      </c>
    </row>
    <row r="250" spans="1:6" x14ac:dyDescent="0.25">
      <c r="A250" s="10"/>
      <c r="B250" s="36"/>
      <c r="C250" s="13"/>
      <c r="D250" s="14"/>
      <c r="E250" s="11"/>
      <c r="F250" s="11"/>
    </row>
    <row r="251" spans="1:6" ht="22.5" x14ac:dyDescent="0.25">
      <c r="A251" s="19" t="s">
        <v>7</v>
      </c>
      <c r="B251" s="19"/>
      <c r="C251" s="19" t="str">
        <f>A241&amp;" "&amp;C241</f>
        <v>SubCapítulo 05 PLANTA BAJA - Carpintería</v>
      </c>
      <c r="D251" s="19"/>
      <c r="E251" s="96"/>
      <c r="F251" s="20">
        <f>SUM(F244:F249)</f>
        <v>0</v>
      </c>
    </row>
    <row r="253" spans="1:6" ht="12.75" x14ac:dyDescent="0.25">
      <c r="A253" s="116" t="s">
        <v>208</v>
      </c>
      <c r="B253" s="116"/>
      <c r="C253" s="118" t="s">
        <v>78</v>
      </c>
      <c r="D253" s="118"/>
      <c r="E253" s="118"/>
      <c r="F253" s="118"/>
    </row>
    <row r="254" spans="1:6" ht="11.25" x14ac:dyDescent="0.25">
      <c r="A254" s="115" t="s">
        <v>13</v>
      </c>
      <c r="B254" s="115"/>
      <c r="C254" s="25" t="s">
        <v>79</v>
      </c>
      <c r="D254" s="25"/>
      <c r="E254" s="93"/>
      <c r="F254" s="24"/>
    </row>
    <row r="255" spans="1:6" ht="9.75" thickBot="1" x14ac:dyDescent="0.3"/>
    <row r="256" spans="1:6" ht="9.75" thickBot="1" x14ac:dyDescent="0.3">
      <c r="A256" s="6" t="s">
        <v>0</v>
      </c>
      <c r="B256" s="6" t="s">
        <v>1</v>
      </c>
      <c r="C256" s="7" t="s">
        <v>2</v>
      </c>
      <c r="D256" s="35" t="s">
        <v>3</v>
      </c>
      <c r="E256" s="8" t="s">
        <v>4</v>
      </c>
      <c r="F256" s="8" t="s">
        <v>5</v>
      </c>
    </row>
    <row r="257" spans="1:6" ht="63" x14ac:dyDescent="0.25">
      <c r="A257" s="45">
        <v>1</v>
      </c>
      <c r="B257" s="57" t="s">
        <v>26</v>
      </c>
      <c r="C257" s="71" t="s">
        <v>118</v>
      </c>
      <c r="D257" s="63">
        <v>36.9</v>
      </c>
      <c r="E257" s="102"/>
      <c r="F257" s="49">
        <f t="shared" ref="F257:F263" si="10">ROUND(D257*E257,2)</f>
        <v>0</v>
      </c>
    </row>
    <row r="258" spans="1:6" ht="54" x14ac:dyDescent="0.25">
      <c r="A258" s="50">
        <v>2</v>
      </c>
      <c r="B258" s="55" t="s">
        <v>88</v>
      </c>
      <c r="C258" s="72" t="s">
        <v>123</v>
      </c>
      <c r="D258" s="64">
        <v>350</v>
      </c>
      <c r="E258" s="103"/>
      <c r="F258" s="54">
        <f t="shared" si="10"/>
        <v>0</v>
      </c>
    </row>
    <row r="259" spans="1:6" ht="81" x14ac:dyDescent="0.25">
      <c r="A259" s="50">
        <v>3</v>
      </c>
      <c r="B259" s="55" t="s">
        <v>27</v>
      </c>
      <c r="C259" s="72" t="s">
        <v>148</v>
      </c>
      <c r="D259" s="64">
        <v>60</v>
      </c>
      <c r="E259" s="103"/>
      <c r="F259" s="54">
        <f t="shared" si="10"/>
        <v>0</v>
      </c>
    </row>
    <row r="260" spans="1:6" ht="45" x14ac:dyDescent="0.25">
      <c r="A260" s="50">
        <v>4</v>
      </c>
      <c r="B260" s="55" t="s">
        <v>26</v>
      </c>
      <c r="C260" s="72" t="s">
        <v>122</v>
      </c>
      <c r="D260" s="64">
        <v>15.21</v>
      </c>
      <c r="E260" s="103"/>
      <c r="F260" s="54">
        <f t="shared" si="10"/>
        <v>0</v>
      </c>
    </row>
    <row r="261" spans="1:6" ht="27" x14ac:dyDescent="0.25">
      <c r="A261" s="50">
        <v>5</v>
      </c>
      <c r="B261" s="55" t="s">
        <v>88</v>
      </c>
      <c r="C261" s="86" t="s">
        <v>121</v>
      </c>
      <c r="D261" s="64">
        <v>25</v>
      </c>
      <c r="E261" s="103"/>
      <c r="F261" s="54">
        <f t="shared" si="10"/>
        <v>0</v>
      </c>
    </row>
    <row r="262" spans="1:6" ht="54" x14ac:dyDescent="0.25">
      <c r="A262" s="50">
        <v>6</v>
      </c>
      <c r="B262" s="55" t="s">
        <v>26</v>
      </c>
      <c r="C262" s="86" t="s">
        <v>120</v>
      </c>
      <c r="D262" s="64">
        <v>4</v>
      </c>
      <c r="E262" s="103"/>
      <c r="F262" s="54">
        <f t="shared" si="10"/>
        <v>0</v>
      </c>
    </row>
    <row r="263" spans="1:6" ht="45" x14ac:dyDescent="0.25">
      <c r="A263" s="23">
        <v>7</v>
      </c>
      <c r="B263" s="12" t="s">
        <v>106</v>
      </c>
      <c r="C263" s="85" t="s">
        <v>119</v>
      </c>
      <c r="D263" s="14">
        <v>1</v>
      </c>
      <c r="E263" s="11"/>
      <c r="F263" s="11">
        <f t="shared" si="10"/>
        <v>0</v>
      </c>
    </row>
    <row r="264" spans="1:6" x14ac:dyDescent="0.25">
      <c r="A264" s="10"/>
      <c r="B264" s="12"/>
      <c r="C264" s="85"/>
      <c r="D264" s="14"/>
      <c r="E264" s="11"/>
      <c r="F264" s="11"/>
    </row>
    <row r="265" spans="1:6" ht="22.5" x14ac:dyDescent="0.25">
      <c r="A265" s="19" t="s">
        <v>7</v>
      </c>
      <c r="B265" s="19"/>
      <c r="C265" s="19" t="str">
        <f>A254&amp;" "&amp;C254</f>
        <v>SubCapítulo 06 PLANTA BAJA - Rampa metálica</v>
      </c>
      <c r="D265" s="19"/>
      <c r="E265" s="96"/>
      <c r="F265" s="20">
        <f>SUM(F257:F263)</f>
        <v>0</v>
      </c>
    </row>
    <row r="267" spans="1:6" ht="12.75" x14ac:dyDescent="0.25">
      <c r="A267" s="116" t="s">
        <v>208</v>
      </c>
      <c r="B267" s="116"/>
      <c r="C267" s="118" t="s">
        <v>78</v>
      </c>
      <c r="D267" s="118"/>
      <c r="E267" s="118"/>
      <c r="F267" s="118"/>
    </row>
    <row r="268" spans="1:6" ht="11.25" x14ac:dyDescent="0.25">
      <c r="A268" s="115" t="s">
        <v>14</v>
      </c>
      <c r="B268" s="115"/>
      <c r="C268" s="25" t="s">
        <v>124</v>
      </c>
      <c r="D268" s="25"/>
      <c r="E268" s="93"/>
      <c r="F268" s="24"/>
    </row>
    <row r="269" spans="1:6" ht="9.75" thickBot="1" x14ac:dyDescent="0.3"/>
    <row r="270" spans="1:6" ht="9.75" thickBot="1" x14ac:dyDescent="0.3">
      <c r="A270" s="6" t="s">
        <v>0</v>
      </c>
      <c r="B270" s="6" t="s">
        <v>1</v>
      </c>
      <c r="C270" s="7" t="s">
        <v>2</v>
      </c>
      <c r="D270" s="6" t="s">
        <v>3</v>
      </c>
      <c r="E270" s="8" t="s">
        <v>4</v>
      </c>
      <c r="F270" s="8" t="s">
        <v>5</v>
      </c>
    </row>
    <row r="271" spans="1:6" ht="54.75" thickBot="1" x14ac:dyDescent="0.3">
      <c r="A271" s="45">
        <v>1</v>
      </c>
      <c r="B271" s="74" t="s">
        <v>6</v>
      </c>
      <c r="C271" s="87" t="s">
        <v>194</v>
      </c>
      <c r="D271" s="74">
        <v>1</v>
      </c>
      <c r="E271" s="77"/>
      <c r="F271" s="77">
        <f t="shared" ref="F271:F285" si="11">ROUND(D271*E271,2)</f>
        <v>0</v>
      </c>
    </row>
    <row r="272" spans="1:6" ht="54.75" thickBot="1" x14ac:dyDescent="0.3">
      <c r="A272" s="45">
        <v>2</v>
      </c>
      <c r="B272" s="74" t="s">
        <v>6</v>
      </c>
      <c r="C272" s="87" t="s">
        <v>125</v>
      </c>
      <c r="D272" s="74">
        <v>2</v>
      </c>
      <c r="E272" s="77"/>
      <c r="F272" s="77">
        <f t="shared" si="11"/>
        <v>0</v>
      </c>
    </row>
    <row r="273" spans="1:9" ht="54.75" thickBot="1" x14ac:dyDescent="0.3">
      <c r="A273" s="45">
        <v>3</v>
      </c>
      <c r="B273" s="74" t="s">
        <v>6</v>
      </c>
      <c r="C273" s="87" t="s">
        <v>195</v>
      </c>
      <c r="D273" s="74">
        <v>7</v>
      </c>
      <c r="E273" s="77"/>
      <c r="F273" s="77">
        <f t="shared" si="11"/>
        <v>0</v>
      </c>
      <c r="I273" s="29"/>
    </row>
    <row r="274" spans="1:9" ht="45.75" thickBot="1" x14ac:dyDescent="0.3">
      <c r="A274" s="45">
        <v>4</v>
      </c>
      <c r="B274" s="74" t="s">
        <v>6</v>
      </c>
      <c r="C274" s="87" t="s">
        <v>196</v>
      </c>
      <c r="D274" s="74">
        <v>1</v>
      </c>
      <c r="E274" s="77"/>
      <c r="F274" s="77">
        <f t="shared" si="11"/>
        <v>0</v>
      </c>
    </row>
    <row r="275" spans="1:9" ht="54.75" thickBot="1" x14ac:dyDescent="0.3">
      <c r="A275" s="45">
        <v>5</v>
      </c>
      <c r="B275" s="74" t="s">
        <v>6</v>
      </c>
      <c r="C275" s="87" t="s">
        <v>197</v>
      </c>
      <c r="D275" s="74">
        <v>2</v>
      </c>
      <c r="E275" s="77"/>
      <c r="F275" s="77">
        <f t="shared" si="11"/>
        <v>0</v>
      </c>
    </row>
    <row r="276" spans="1:9" ht="45.75" thickBot="1" x14ac:dyDescent="0.3">
      <c r="A276" s="45">
        <v>6</v>
      </c>
      <c r="B276" s="74" t="s">
        <v>27</v>
      </c>
      <c r="C276" s="87" t="s">
        <v>126</v>
      </c>
      <c r="D276" s="74">
        <v>300</v>
      </c>
      <c r="E276" s="77"/>
      <c r="F276" s="77">
        <f t="shared" si="11"/>
        <v>0</v>
      </c>
    </row>
    <row r="277" spans="1:9" ht="45.75" thickBot="1" x14ac:dyDescent="0.3">
      <c r="A277" s="45">
        <v>7</v>
      </c>
      <c r="B277" s="74" t="s">
        <v>6</v>
      </c>
      <c r="C277" s="87" t="s">
        <v>127</v>
      </c>
      <c r="D277" s="74">
        <v>2</v>
      </c>
      <c r="E277" s="77"/>
      <c r="F277" s="77">
        <f t="shared" si="11"/>
        <v>0</v>
      </c>
    </row>
    <row r="278" spans="1:9" ht="27.75" thickBot="1" x14ac:dyDescent="0.3">
      <c r="A278" s="45">
        <v>8</v>
      </c>
      <c r="B278" s="74" t="s">
        <v>6</v>
      </c>
      <c r="C278" s="87" t="s">
        <v>128</v>
      </c>
      <c r="D278" s="74">
        <v>1</v>
      </c>
      <c r="E278" s="77"/>
      <c r="F278" s="77">
        <f t="shared" si="11"/>
        <v>0</v>
      </c>
    </row>
    <row r="279" spans="1:9" ht="36.75" thickBot="1" x14ac:dyDescent="0.3">
      <c r="A279" s="45">
        <v>9</v>
      </c>
      <c r="B279" s="74" t="s">
        <v>6</v>
      </c>
      <c r="C279" s="87" t="s">
        <v>129</v>
      </c>
      <c r="D279" s="74">
        <v>2</v>
      </c>
      <c r="E279" s="77"/>
      <c r="F279" s="77">
        <f t="shared" si="11"/>
        <v>0</v>
      </c>
    </row>
    <row r="280" spans="1:9" ht="36.75" thickBot="1" x14ac:dyDescent="0.3">
      <c r="A280" s="45">
        <v>10</v>
      </c>
      <c r="B280" s="74" t="s">
        <v>6</v>
      </c>
      <c r="C280" s="87" t="s">
        <v>130</v>
      </c>
      <c r="D280" s="74">
        <v>1</v>
      </c>
      <c r="E280" s="77"/>
      <c r="F280" s="77">
        <f t="shared" si="11"/>
        <v>0</v>
      </c>
    </row>
    <row r="281" spans="1:9" ht="27.75" thickBot="1" x14ac:dyDescent="0.3">
      <c r="A281" s="45">
        <v>11</v>
      </c>
      <c r="B281" s="74" t="s">
        <v>6</v>
      </c>
      <c r="C281" s="87" t="s">
        <v>131</v>
      </c>
      <c r="D281" s="74">
        <v>1</v>
      </c>
      <c r="E281" s="77"/>
      <c r="F281" s="77">
        <f t="shared" si="11"/>
        <v>0</v>
      </c>
    </row>
    <row r="282" spans="1:9" ht="18.75" thickBot="1" x14ac:dyDescent="0.3">
      <c r="A282" s="45">
        <v>12</v>
      </c>
      <c r="B282" s="113" t="s">
        <v>27</v>
      </c>
      <c r="C282" s="114" t="s">
        <v>189</v>
      </c>
      <c r="D282" s="113">
        <v>70</v>
      </c>
      <c r="E282" s="84"/>
      <c r="F282" s="84">
        <f t="shared" si="11"/>
        <v>0</v>
      </c>
    </row>
    <row r="283" spans="1:9" ht="27.75" thickBot="1" x14ac:dyDescent="0.3">
      <c r="A283" s="45">
        <v>13</v>
      </c>
      <c r="B283" s="74" t="s">
        <v>6</v>
      </c>
      <c r="C283" s="87" t="s">
        <v>132</v>
      </c>
      <c r="D283" s="74">
        <v>1</v>
      </c>
      <c r="E283" s="77"/>
      <c r="F283" s="77">
        <f t="shared" si="11"/>
        <v>0</v>
      </c>
    </row>
    <row r="284" spans="1:9" ht="45.75" thickBot="1" x14ac:dyDescent="0.3">
      <c r="A284" s="45">
        <v>14</v>
      </c>
      <c r="B284" s="74" t="s">
        <v>27</v>
      </c>
      <c r="C284" s="87" t="s">
        <v>149</v>
      </c>
      <c r="D284" s="74">
        <v>150</v>
      </c>
      <c r="E284" s="77"/>
      <c r="F284" s="77">
        <f t="shared" si="11"/>
        <v>0</v>
      </c>
    </row>
    <row r="285" spans="1:9" ht="36.75" thickBot="1" x14ac:dyDescent="0.3">
      <c r="A285" s="45">
        <v>15</v>
      </c>
      <c r="B285" s="74" t="s">
        <v>6</v>
      </c>
      <c r="C285" s="87" t="s">
        <v>150</v>
      </c>
      <c r="D285" s="74">
        <v>1</v>
      </c>
      <c r="E285" s="77"/>
      <c r="F285" s="77">
        <f t="shared" si="11"/>
        <v>0</v>
      </c>
    </row>
    <row r="286" spans="1:9" x14ac:dyDescent="0.25">
      <c r="A286" s="89"/>
      <c r="B286" s="12"/>
      <c r="C286" s="85"/>
      <c r="D286" s="12"/>
      <c r="E286" s="11"/>
      <c r="F286" s="11"/>
    </row>
    <row r="287" spans="1:9" ht="22.5" x14ac:dyDescent="0.25">
      <c r="A287" s="19" t="s">
        <v>7</v>
      </c>
      <c r="B287" s="19"/>
      <c r="C287" s="19" t="str">
        <f>A268&amp;" "&amp;C268</f>
        <v>SubCapítulo 07 PLANTA BAJA - Instalaciones Climatización</v>
      </c>
      <c r="D287" s="19"/>
      <c r="E287" s="96"/>
      <c r="F287" s="20">
        <f>SUM(F271:F285)</f>
        <v>0</v>
      </c>
    </row>
    <row r="288" spans="1:9" ht="11.25" x14ac:dyDescent="0.25">
      <c r="A288" s="42"/>
      <c r="B288" s="42"/>
      <c r="C288" s="42"/>
      <c r="D288" s="42"/>
      <c r="E288" s="99"/>
      <c r="F288" s="43"/>
    </row>
    <row r="289" spans="1:6" ht="12.75" x14ac:dyDescent="0.25">
      <c r="A289" s="116" t="s">
        <v>208</v>
      </c>
      <c r="B289" s="116"/>
      <c r="C289" s="118" t="s">
        <v>78</v>
      </c>
      <c r="D289" s="118"/>
      <c r="E289" s="118"/>
      <c r="F289" s="118"/>
    </row>
    <row r="290" spans="1:6" ht="11.25" x14ac:dyDescent="0.25">
      <c r="A290" s="115" t="s">
        <v>52</v>
      </c>
      <c r="B290" s="115"/>
      <c r="C290" s="25" t="s">
        <v>133</v>
      </c>
      <c r="D290" s="25"/>
      <c r="E290" s="93"/>
      <c r="F290" s="24"/>
    </row>
    <row r="291" spans="1:6" ht="12" thickBot="1" x14ac:dyDescent="0.3">
      <c r="A291" s="90"/>
      <c r="B291" s="91"/>
      <c r="C291" s="92"/>
      <c r="D291" s="92"/>
      <c r="E291" s="107"/>
      <c r="F291" s="91"/>
    </row>
    <row r="292" spans="1:6" ht="9.75" thickBot="1" x14ac:dyDescent="0.3">
      <c r="A292" s="6" t="s">
        <v>0</v>
      </c>
      <c r="B292" s="6" t="s">
        <v>1</v>
      </c>
      <c r="C292" s="7" t="s">
        <v>2</v>
      </c>
      <c r="D292" s="6" t="s">
        <v>3</v>
      </c>
      <c r="E292" s="8" t="s">
        <v>4</v>
      </c>
      <c r="F292" s="8" t="s">
        <v>5</v>
      </c>
    </row>
    <row r="293" spans="1:6" ht="36.75" thickBot="1" x14ac:dyDescent="0.3">
      <c r="A293" s="45">
        <v>1</v>
      </c>
      <c r="B293" s="74" t="s">
        <v>27</v>
      </c>
      <c r="C293" s="87" t="s">
        <v>134</v>
      </c>
      <c r="D293" s="74">
        <v>50</v>
      </c>
      <c r="E293" s="77"/>
      <c r="F293" s="77">
        <f t="shared" ref="F293:F310" si="12">ROUND(D293*E293,2)</f>
        <v>0</v>
      </c>
    </row>
    <row r="294" spans="1:6" ht="99.75" thickBot="1" x14ac:dyDescent="0.3">
      <c r="A294" s="45">
        <v>2</v>
      </c>
      <c r="B294" s="74" t="s">
        <v>6</v>
      </c>
      <c r="C294" s="87" t="s">
        <v>135</v>
      </c>
      <c r="D294" s="74">
        <v>1</v>
      </c>
      <c r="E294" s="77"/>
      <c r="F294" s="77">
        <f t="shared" si="12"/>
        <v>0</v>
      </c>
    </row>
    <row r="295" spans="1:6" ht="27.75" thickBot="1" x14ac:dyDescent="0.3">
      <c r="A295" s="45">
        <v>3</v>
      </c>
      <c r="B295" s="74" t="s">
        <v>27</v>
      </c>
      <c r="C295" s="87" t="s">
        <v>136</v>
      </c>
      <c r="D295" s="74">
        <v>120</v>
      </c>
      <c r="E295" s="77"/>
      <c r="F295" s="77">
        <f t="shared" si="12"/>
        <v>0</v>
      </c>
    </row>
    <row r="296" spans="1:6" ht="63.75" thickBot="1" x14ac:dyDescent="0.3">
      <c r="A296" s="45">
        <v>4</v>
      </c>
      <c r="B296" s="74" t="s">
        <v>27</v>
      </c>
      <c r="C296" s="87" t="s">
        <v>137</v>
      </c>
      <c r="D296" s="74">
        <v>110</v>
      </c>
      <c r="E296" s="77"/>
      <c r="F296" s="77">
        <f t="shared" si="12"/>
        <v>0</v>
      </c>
    </row>
    <row r="297" spans="1:6" ht="27.75" thickBot="1" x14ac:dyDescent="0.3">
      <c r="A297" s="45">
        <v>5</v>
      </c>
      <c r="B297" s="74" t="s">
        <v>27</v>
      </c>
      <c r="C297" s="87" t="s">
        <v>151</v>
      </c>
      <c r="D297" s="74">
        <v>1500</v>
      </c>
      <c r="E297" s="77"/>
      <c r="F297" s="77">
        <f>ROUND(D297*E297,2)</f>
        <v>0</v>
      </c>
    </row>
    <row r="298" spans="1:6" ht="54.75" thickBot="1" x14ac:dyDescent="0.3">
      <c r="A298" s="45">
        <v>6</v>
      </c>
      <c r="B298" s="74" t="s">
        <v>6</v>
      </c>
      <c r="C298" s="87" t="s">
        <v>138</v>
      </c>
      <c r="D298" s="74">
        <v>100</v>
      </c>
      <c r="E298" s="77"/>
      <c r="F298" s="77">
        <f t="shared" ref="F298:F303" si="13">ROUND(D298*E298,2)</f>
        <v>0</v>
      </c>
    </row>
    <row r="299" spans="1:6" ht="45.75" thickBot="1" x14ac:dyDescent="0.3">
      <c r="A299" s="45">
        <v>7</v>
      </c>
      <c r="B299" s="74" t="s">
        <v>6</v>
      </c>
      <c r="C299" s="87" t="s">
        <v>47</v>
      </c>
      <c r="D299" s="74">
        <v>18</v>
      </c>
      <c r="E299" s="77"/>
      <c r="F299" s="77">
        <f t="shared" si="13"/>
        <v>0</v>
      </c>
    </row>
    <row r="300" spans="1:6" ht="54.75" thickBot="1" x14ac:dyDescent="0.3">
      <c r="A300" s="45">
        <v>8</v>
      </c>
      <c r="B300" s="74" t="s">
        <v>6</v>
      </c>
      <c r="C300" s="87" t="s">
        <v>165</v>
      </c>
      <c r="D300" s="74">
        <v>4</v>
      </c>
      <c r="E300" s="77"/>
      <c r="F300" s="77">
        <f t="shared" si="13"/>
        <v>0</v>
      </c>
    </row>
    <row r="301" spans="1:6" ht="54.75" thickBot="1" x14ac:dyDescent="0.3">
      <c r="A301" s="45">
        <v>9</v>
      </c>
      <c r="B301" s="74" t="s">
        <v>6</v>
      </c>
      <c r="C301" s="87" t="s">
        <v>167</v>
      </c>
      <c r="D301" s="74">
        <v>5</v>
      </c>
      <c r="E301" s="77"/>
      <c r="F301" s="77">
        <f t="shared" si="13"/>
        <v>0</v>
      </c>
    </row>
    <row r="302" spans="1:6" ht="45.75" thickBot="1" x14ac:dyDescent="0.3">
      <c r="A302" s="45">
        <v>10</v>
      </c>
      <c r="B302" s="74" t="s">
        <v>6</v>
      </c>
      <c r="C302" s="87" t="s">
        <v>166</v>
      </c>
      <c r="D302" s="74">
        <v>4</v>
      </c>
      <c r="E302" s="77"/>
      <c r="F302" s="77">
        <f t="shared" si="13"/>
        <v>0</v>
      </c>
    </row>
    <row r="303" spans="1:6" ht="45.75" thickBot="1" x14ac:dyDescent="0.3">
      <c r="A303" s="45">
        <v>11</v>
      </c>
      <c r="B303" s="74" t="s">
        <v>6</v>
      </c>
      <c r="C303" s="87" t="s">
        <v>168</v>
      </c>
      <c r="D303" s="74">
        <v>6</v>
      </c>
      <c r="E303" s="77"/>
      <c r="F303" s="77">
        <f t="shared" si="13"/>
        <v>0</v>
      </c>
    </row>
    <row r="304" spans="1:6" ht="54.75" thickBot="1" x14ac:dyDescent="0.3">
      <c r="A304" s="45">
        <v>12</v>
      </c>
      <c r="B304" s="74" t="s">
        <v>6</v>
      </c>
      <c r="C304" s="87" t="s">
        <v>139</v>
      </c>
      <c r="D304" s="74">
        <v>1</v>
      </c>
      <c r="E304" s="77"/>
      <c r="F304" s="77">
        <f t="shared" si="12"/>
        <v>0</v>
      </c>
    </row>
    <row r="305" spans="1:6" ht="54.75" thickBot="1" x14ac:dyDescent="0.3">
      <c r="A305" s="45">
        <v>13</v>
      </c>
      <c r="B305" s="74" t="s">
        <v>6</v>
      </c>
      <c r="C305" s="87" t="s">
        <v>140</v>
      </c>
      <c r="D305" s="74">
        <v>14</v>
      </c>
      <c r="E305" s="77"/>
      <c r="F305" s="77">
        <f t="shared" si="12"/>
        <v>0</v>
      </c>
    </row>
    <row r="306" spans="1:6" ht="36.75" thickBot="1" x14ac:dyDescent="0.3">
      <c r="A306" s="45">
        <v>14</v>
      </c>
      <c r="B306" s="74" t="s">
        <v>6</v>
      </c>
      <c r="C306" s="87" t="s">
        <v>141</v>
      </c>
      <c r="D306" s="74">
        <v>45</v>
      </c>
      <c r="E306" s="77"/>
      <c r="F306" s="77">
        <f t="shared" si="12"/>
        <v>0</v>
      </c>
    </row>
    <row r="307" spans="1:6" ht="18.75" thickBot="1" x14ac:dyDescent="0.3">
      <c r="A307" s="45">
        <v>15</v>
      </c>
      <c r="B307" s="74" t="s">
        <v>6</v>
      </c>
      <c r="C307" s="87" t="s">
        <v>142</v>
      </c>
      <c r="D307" s="74">
        <v>7</v>
      </c>
      <c r="E307" s="77"/>
      <c r="F307" s="77">
        <f t="shared" si="12"/>
        <v>0</v>
      </c>
    </row>
    <row r="308" spans="1:6" ht="18.75" thickBot="1" x14ac:dyDescent="0.3">
      <c r="A308" s="45">
        <v>16</v>
      </c>
      <c r="B308" s="74" t="s">
        <v>6</v>
      </c>
      <c r="C308" s="87" t="s">
        <v>143</v>
      </c>
      <c r="D308" s="74">
        <v>6</v>
      </c>
      <c r="E308" s="77"/>
      <c r="F308" s="77">
        <f t="shared" si="12"/>
        <v>0</v>
      </c>
    </row>
    <row r="309" spans="1:6" ht="63.75" thickBot="1" x14ac:dyDescent="0.3">
      <c r="A309" s="45">
        <v>17</v>
      </c>
      <c r="B309" s="74" t="s">
        <v>6</v>
      </c>
      <c r="C309" s="87" t="s">
        <v>164</v>
      </c>
      <c r="D309" s="74">
        <v>1</v>
      </c>
      <c r="E309" s="77"/>
      <c r="F309" s="77">
        <f t="shared" si="12"/>
        <v>0</v>
      </c>
    </row>
    <row r="310" spans="1:6" ht="18" x14ac:dyDescent="0.25">
      <c r="A310" s="45">
        <v>18</v>
      </c>
      <c r="B310" s="74" t="s">
        <v>6</v>
      </c>
      <c r="C310" s="87" t="s">
        <v>144</v>
      </c>
      <c r="D310" s="74">
        <v>1</v>
      </c>
      <c r="E310" s="77"/>
      <c r="F310" s="77">
        <f t="shared" si="12"/>
        <v>0</v>
      </c>
    </row>
    <row r="311" spans="1:6" ht="11.25" x14ac:dyDescent="0.25">
      <c r="A311" s="42"/>
      <c r="B311" s="42"/>
      <c r="C311" s="42"/>
      <c r="D311" s="42"/>
      <c r="E311" s="99"/>
      <c r="F311" s="43"/>
    </row>
    <row r="312" spans="1:6" ht="22.5" x14ac:dyDescent="0.25">
      <c r="A312" s="19" t="s">
        <v>7</v>
      </c>
      <c r="B312" s="19"/>
      <c r="C312" s="19" t="str">
        <f>A290&amp;" "&amp;C290</f>
        <v xml:space="preserve">SubCapítulo 08 PLANTA BAJA - ELECTRICIDAD, ILUMINACIÓN Y TV </v>
      </c>
      <c r="D312" s="19"/>
      <c r="E312" s="96"/>
      <c r="F312" s="20">
        <f>SUM(F293:F310)</f>
        <v>0</v>
      </c>
    </row>
    <row r="313" spans="1:6" ht="11.25" x14ac:dyDescent="0.25">
      <c r="A313" s="42"/>
      <c r="B313" s="42"/>
      <c r="C313" s="42"/>
      <c r="D313" s="42"/>
      <c r="E313" s="99"/>
      <c r="F313" s="43"/>
    </row>
    <row r="314" spans="1:6" ht="12.75" x14ac:dyDescent="0.25">
      <c r="A314" s="116" t="s">
        <v>208</v>
      </c>
      <c r="B314" s="116"/>
      <c r="C314" s="118" t="s">
        <v>78</v>
      </c>
      <c r="D314" s="118"/>
      <c r="E314" s="118"/>
      <c r="F314" s="118"/>
    </row>
    <row r="315" spans="1:6" ht="11.25" x14ac:dyDescent="0.25">
      <c r="A315" s="115" t="s">
        <v>53</v>
      </c>
      <c r="B315" s="115"/>
      <c r="C315" s="25" t="s">
        <v>152</v>
      </c>
      <c r="D315" s="25"/>
      <c r="E315" s="93"/>
      <c r="F315" s="24"/>
    </row>
    <row r="316" spans="1:6" ht="12" thickBot="1" x14ac:dyDescent="0.3">
      <c r="A316" s="42"/>
      <c r="B316" s="42"/>
      <c r="C316" s="42"/>
      <c r="D316" s="42"/>
      <c r="E316" s="99"/>
      <c r="F316" s="43"/>
    </row>
    <row r="317" spans="1:6" ht="9.75" thickBot="1" x14ac:dyDescent="0.3">
      <c r="A317" s="6" t="s">
        <v>0</v>
      </c>
      <c r="B317" s="6" t="s">
        <v>1</v>
      </c>
      <c r="C317" s="7" t="s">
        <v>2</v>
      </c>
      <c r="D317" s="6" t="s">
        <v>3</v>
      </c>
      <c r="E317" s="8" t="s">
        <v>4</v>
      </c>
      <c r="F317" s="8" t="s">
        <v>5</v>
      </c>
    </row>
    <row r="318" spans="1:6" ht="54.75" thickBot="1" x14ac:dyDescent="0.3">
      <c r="A318" s="45">
        <v>1</v>
      </c>
      <c r="B318" s="74" t="s">
        <v>6</v>
      </c>
      <c r="C318" s="87" t="s">
        <v>153</v>
      </c>
      <c r="D318" s="74">
        <v>1</v>
      </c>
      <c r="E318" s="77"/>
      <c r="F318" s="77">
        <f t="shared" ref="F318:F328" si="14">ROUND(D318*E318,2)</f>
        <v>0</v>
      </c>
    </row>
    <row r="319" spans="1:6" ht="45.75" thickBot="1" x14ac:dyDescent="0.3">
      <c r="A319" s="45">
        <v>2</v>
      </c>
      <c r="B319" s="74" t="s">
        <v>6</v>
      </c>
      <c r="C319" s="87" t="s">
        <v>154</v>
      </c>
      <c r="D319" s="74">
        <v>15</v>
      </c>
      <c r="E319" s="77"/>
      <c r="F319" s="77">
        <f t="shared" si="14"/>
        <v>0</v>
      </c>
    </row>
    <row r="320" spans="1:6" ht="45.75" thickBot="1" x14ac:dyDescent="0.3">
      <c r="A320" s="45">
        <v>3</v>
      </c>
      <c r="B320" s="74" t="s">
        <v>6</v>
      </c>
      <c r="C320" s="87" t="s">
        <v>155</v>
      </c>
      <c r="D320" s="74">
        <v>4</v>
      </c>
      <c r="E320" s="77"/>
      <c r="F320" s="77">
        <f t="shared" si="14"/>
        <v>0</v>
      </c>
    </row>
    <row r="321" spans="1:6" ht="45.75" thickBot="1" x14ac:dyDescent="0.3">
      <c r="A321" s="45">
        <v>4</v>
      </c>
      <c r="B321" s="74" t="s">
        <v>6</v>
      </c>
      <c r="C321" s="87" t="s">
        <v>156</v>
      </c>
      <c r="D321" s="74">
        <v>3</v>
      </c>
      <c r="E321" s="77"/>
      <c r="F321" s="77">
        <f t="shared" si="14"/>
        <v>0</v>
      </c>
    </row>
    <row r="322" spans="1:6" ht="45.75" thickBot="1" x14ac:dyDescent="0.3">
      <c r="A322" s="45">
        <v>5</v>
      </c>
      <c r="B322" s="74" t="s">
        <v>6</v>
      </c>
      <c r="C322" s="87" t="s">
        <v>157</v>
      </c>
      <c r="D322" s="74">
        <v>3</v>
      </c>
      <c r="E322" s="77"/>
      <c r="F322" s="77">
        <f t="shared" si="14"/>
        <v>0</v>
      </c>
    </row>
    <row r="323" spans="1:6" ht="54.75" thickBot="1" x14ac:dyDescent="0.3">
      <c r="A323" s="45">
        <v>6</v>
      </c>
      <c r="B323" s="74" t="s">
        <v>6</v>
      </c>
      <c r="C323" s="87" t="s">
        <v>158</v>
      </c>
      <c r="D323" s="74">
        <v>2</v>
      </c>
      <c r="E323" s="77"/>
      <c r="F323" s="77">
        <f t="shared" si="14"/>
        <v>0</v>
      </c>
    </row>
    <row r="324" spans="1:6" ht="45.75" thickBot="1" x14ac:dyDescent="0.3">
      <c r="A324" s="45">
        <v>7</v>
      </c>
      <c r="B324" s="74" t="s">
        <v>6</v>
      </c>
      <c r="C324" s="87" t="s">
        <v>159</v>
      </c>
      <c r="D324" s="74">
        <v>4</v>
      </c>
      <c r="E324" s="77"/>
      <c r="F324" s="77">
        <f t="shared" si="14"/>
        <v>0</v>
      </c>
    </row>
    <row r="325" spans="1:6" ht="45.75" thickBot="1" x14ac:dyDescent="0.3">
      <c r="A325" s="45">
        <v>8</v>
      </c>
      <c r="B325" s="74" t="s">
        <v>6</v>
      </c>
      <c r="C325" s="87" t="s">
        <v>160</v>
      </c>
      <c r="D325" s="74">
        <v>2</v>
      </c>
      <c r="E325" s="77"/>
      <c r="F325" s="77">
        <f t="shared" si="14"/>
        <v>0</v>
      </c>
    </row>
    <row r="326" spans="1:6" ht="90.75" thickBot="1" x14ac:dyDescent="0.3">
      <c r="A326" s="45">
        <v>9</v>
      </c>
      <c r="B326" s="74" t="s">
        <v>6</v>
      </c>
      <c r="C326" s="87" t="s">
        <v>163</v>
      </c>
      <c r="D326" s="74">
        <v>3</v>
      </c>
      <c r="E326" s="77"/>
      <c r="F326" s="77">
        <f t="shared" si="14"/>
        <v>0</v>
      </c>
    </row>
    <row r="327" spans="1:6" ht="45.75" thickBot="1" x14ac:dyDescent="0.3">
      <c r="A327" s="45">
        <v>10</v>
      </c>
      <c r="B327" s="74" t="s">
        <v>6</v>
      </c>
      <c r="C327" s="87" t="s">
        <v>161</v>
      </c>
      <c r="D327" s="74">
        <v>15</v>
      </c>
      <c r="E327" s="77"/>
      <c r="F327" s="77">
        <f t="shared" si="14"/>
        <v>0</v>
      </c>
    </row>
    <row r="328" spans="1:6" ht="45" x14ac:dyDescent="0.25">
      <c r="A328" s="45">
        <v>11</v>
      </c>
      <c r="B328" s="74" t="s">
        <v>6</v>
      </c>
      <c r="C328" s="87" t="s">
        <v>162</v>
      </c>
      <c r="D328" s="74">
        <v>1</v>
      </c>
      <c r="E328" s="77"/>
      <c r="F328" s="77">
        <f t="shared" si="14"/>
        <v>0</v>
      </c>
    </row>
    <row r="329" spans="1:6" ht="11.25" x14ac:dyDescent="0.25">
      <c r="A329" s="42"/>
      <c r="B329" s="42"/>
      <c r="C329" s="42"/>
      <c r="D329" s="42"/>
      <c r="E329" s="99"/>
      <c r="F329" s="43"/>
    </row>
    <row r="330" spans="1:6" ht="22.5" x14ac:dyDescent="0.25">
      <c r="A330" s="19" t="s">
        <v>7</v>
      </c>
      <c r="B330" s="19"/>
      <c r="C330" s="119" t="str">
        <f>A315&amp;" "&amp;C315</f>
        <v>SubCapítulo 09 PLANTA BAJA - INSTALACIONES DE PROTECCIÓN CONTRA INCENDIOS (PCI)</v>
      </c>
      <c r="D330" s="119"/>
      <c r="E330" s="119"/>
      <c r="F330" s="20">
        <f>SUM(F318:F328)</f>
        <v>0</v>
      </c>
    </row>
    <row r="331" spans="1:6" ht="11.25" x14ac:dyDescent="0.25">
      <c r="A331" s="42"/>
      <c r="B331" s="42"/>
      <c r="C331" s="42"/>
      <c r="D331" s="42"/>
      <c r="E331" s="99"/>
      <c r="F331" s="43"/>
    </row>
    <row r="332" spans="1:6" ht="12.75" x14ac:dyDescent="0.25">
      <c r="A332" s="116" t="s">
        <v>208</v>
      </c>
      <c r="B332" s="116"/>
      <c r="C332" s="118" t="s">
        <v>78</v>
      </c>
      <c r="D332" s="118"/>
      <c r="E332" s="118"/>
      <c r="F332" s="118"/>
    </row>
    <row r="333" spans="1:6" ht="11.25" x14ac:dyDescent="0.25">
      <c r="A333" s="115" t="s">
        <v>54</v>
      </c>
      <c r="B333" s="115"/>
      <c r="C333" s="25" t="s">
        <v>169</v>
      </c>
      <c r="D333" s="25"/>
      <c r="E333" s="93"/>
      <c r="F333" s="24"/>
    </row>
    <row r="334" spans="1:6" ht="12" thickBot="1" x14ac:dyDescent="0.3">
      <c r="A334" s="42"/>
      <c r="B334" s="42"/>
      <c r="C334" s="42"/>
      <c r="D334" s="42"/>
      <c r="E334" s="99"/>
      <c r="F334" s="43"/>
    </row>
    <row r="335" spans="1:6" ht="9.75" thickBot="1" x14ac:dyDescent="0.3">
      <c r="A335" s="6" t="s">
        <v>0</v>
      </c>
      <c r="B335" s="6" t="s">
        <v>1</v>
      </c>
      <c r="C335" s="7" t="s">
        <v>2</v>
      </c>
      <c r="D335" s="6" t="s">
        <v>3</v>
      </c>
      <c r="E335" s="8" t="s">
        <v>4</v>
      </c>
      <c r="F335" s="8" t="s">
        <v>5</v>
      </c>
    </row>
    <row r="336" spans="1:6" ht="63.75" thickBot="1" x14ac:dyDescent="0.3">
      <c r="A336" s="45">
        <v>1</v>
      </c>
      <c r="B336" s="74" t="s">
        <v>6</v>
      </c>
      <c r="C336" s="87" t="s">
        <v>170</v>
      </c>
      <c r="D336" s="74">
        <v>1</v>
      </c>
      <c r="E336" s="77"/>
      <c r="F336" s="77">
        <f t="shared" ref="F336:F341" si="15">ROUND(D336*E336,2)</f>
        <v>0</v>
      </c>
    </row>
    <row r="337" spans="1:6" ht="45.75" thickBot="1" x14ac:dyDescent="0.3">
      <c r="A337" s="45">
        <v>2</v>
      </c>
      <c r="B337" s="74" t="s">
        <v>6</v>
      </c>
      <c r="C337" s="87" t="s">
        <v>171</v>
      </c>
      <c r="D337" s="74">
        <v>1</v>
      </c>
      <c r="E337" s="77"/>
      <c r="F337" s="77">
        <f t="shared" si="15"/>
        <v>0</v>
      </c>
    </row>
    <row r="338" spans="1:6" ht="45.75" thickBot="1" x14ac:dyDescent="0.3">
      <c r="A338" s="45">
        <v>3</v>
      </c>
      <c r="B338" s="74" t="s">
        <v>6</v>
      </c>
      <c r="C338" s="87" t="s">
        <v>172</v>
      </c>
      <c r="D338" s="74">
        <v>800</v>
      </c>
      <c r="E338" s="77"/>
      <c r="F338" s="77">
        <f t="shared" si="15"/>
        <v>0</v>
      </c>
    </row>
    <row r="339" spans="1:6" ht="45.75" thickBot="1" x14ac:dyDescent="0.3">
      <c r="A339" s="45">
        <v>4</v>
      </c>
      <c r="B339" s="74" t="s">
        <v>6</v>
      </c>
      <c r="C339" s="87" t="s">
        <v>175</v>
      </c>
      <c r="D339" s="74">
        <v>24</v>
      </c>
      <c r="E339" s="77"/>
      <c r="F339" s="77">
        <f t="shared" si="15"/>
        <v>0</v>
      </c>
    </row>
    <row r="340" spans="1:6" ht="45.75" thickBot="1" x14ac:dyDescent="0.3">
      <c r="A340" s="45">
        <v>5</v>
      </c>
      <c r="B340" s="74" t="s">
        <v>6</v>
      </c>
      <c r="C340" s="87" t="s">
        <v>173</v>
      </c>
      <c r="D340" s="74">
        <v>2</v>
      </c>
      <c r="E340" s="77"/>
      <c r="F340" s="77">
        <f t="shared" si="15"/>
        <v>0</v>
      </c>
    </row>
    <row r="341" spans="1:6" ht="54" x14ac:dyDescent="0.25">
      <c r="A341" s="45">
        <v>6</v>
      </c>
      <c r="B341" s="74" t="s">
        <v>6</v>
      </c>
      <c r="C341" s="87" t="s">
        <v>174</v>
      </c>
      <c r="D341" s="74">
        <v>1</v>
      </c>
      <c r="E341" s="77"/>
      <c r="F341" s="77">
        <f t="shared" si="15"/>
        <v>0</v>
      </c>
    </row>
    <row r="342" spans="1:6" ht="11.25" x14ac:dyDescent="0.25">
      <c r="A342" s="42"/>
      <c r="B342" s="42"/>
      <c r="C342" s="42"/>
      <c r="D342" s="42"/>
      <c r="E342" s="99"/>
      <c r="F342" s="43"/>
    </row>
    <row r="343" spans="1:6" ht="22.5" x14ac:dyDescent="0.25">
      <c r="A343" s="19" t="s">
        <v>7</v>
      </c>
      <c r="B343" s="19"/>
      <c r="C343" s="119" t="str">
        <f>A333&amp;" "&amp;C333</f>
        <v>SubCapítulo 10 PLANTA BAJA - TELECOMUNICACIONES Y CABLEADO ESTRUCTURADO (CAT 7)</v>
      </c>
      <c r="D343" s="119"/>
      <c r="E343" s="119"/>
      <c r="F343" s="20">
        <f>SUM(F336:F341)</f>
        <v>0</v>
      </c>
    </row>
    <row r="344" spans="1:6" ht="11.25" x14ac:dyDescent="0.25">
      <c r="A344" s="42"/>
      <c r="B344" s="42"/>
      <c r="C344" s="42"/>
      <c r="D344" s="42"/>
      <c r="E344" s="99"/>
      <c r="F344" s="43"/>
    </row>
    <row r="345" spans="1:6" ht="12.75" x14ac:dyDescent="0.25">
      <c r="A345" s="116" t="s">
        <v>208</v>
      </c>
      <c r="B345" s="116"/>
      <c r="C345" s="118" t="s">
        <v>78</v>
      </c>
      <c r="D345" s="118"/>
      <c r="E345" s="118"/>
      <c r="F345" s="118"/>
    </row>
    <row r="346" spans="1:6" ht="11.25" x14ac:dyDescent="0.25">
      <c r="A346" s="115" t="s">
        <v>55</v>
      </c>
      <c r="B346" s="115"/>
      <c r="C346" s="25" t="s">
        <v>76</v>
      </c>
      <c r="D346" s="25"/>
      <c r="E346" s="93"/>
      <c r="F346" s="24"/>
    </row>
    <row r="347" spans="1:6" ht="9.75" thickBot="1" x14ac:dyDescent="0.3"/>
    <row r="348" spans="1:6" ht="9.75" thickBot="1" x14ac:dyDescent="0.3">
      <c r="A348" s="6" t="s">
        <v>0</v>
      </c>
      <c r="B348" s="6" t="s">
        <v>1</v>
      </c>
      <c r="C348" s="7" t="s">
        <v>2</v>
      </c>
      <c r="D348" s="6" t="s">
        <v>3</v>
      </c>
      <c r="E348" s="8" t="s">
        <v>4</v>
      </c>
      <c r="F348" s="8" t="s">
        <v>5</v>
      </c>
    </row>
    <row r="349" spans="1:6" ht="27" x14ac:dyDescent="0.25">
      <c r="A349" s="45">
        <v>1</v>
      </c>
      <c r="B349" s="111" t="s">
        <v>26</v>
      </c>
      <c r="C349" s="71" t="s">
        <v>89</v>
      </c>
      <c r="D349" s="63">
        <v>11.5</v>
      </c>
      <c r="E349" s="102"/>
      <c r="F349" s="49">
        <f>ROUND(D349*E349,2)</f>
        <v>0</v>
      </c>
    </row>
    <row r="350" spans="1:6" ht="27" x14ac:dyDescent="0.25">
      <c r="A350" s="50">
        <v>2</v>
      </c>
      <c r="B350" s="78" t="s">
        <v>26</v>
      </c>
      <c r="C350" s="72" t="s">
        <v>17</v>
      </c>
      <c r="D350" s="64">
        <v>73.5</v>
      </c>
      <c r="E350" s="103"/>
      <c r="F350" s="54">
        <f t="shared" ref="F350:F353" si="16">ROUND(D350*E350,2)</f>
        <v>0</v>
      </c>
    </row>
    <row r="351" spans="1:6" ht="27" x14ac:dyDescent="0.25">
      <c r="A351" s="50">
        <v>3</v>
      </c>
      <c r="B351" s="78" t="s">
        <v>6</v>
      </c>
      <c r="C351" s="72" t="s">
        <v>82</v>
      </c>
      <c r="D351" s="64">
        <v>2</v>
      </c>
      <c r="E351" s="103"/>
      <c r="F351" s="54">
        <f t="shared" si="16"/>
        <v>0</v>
      </c>
    </row>
    <row r="352" spans="1:6" ht="27" x14ac:dyDescent="0.25">
      <c r="A352" s="50">
        <v>4</v>
      </c>
      <c r="B352" s="78" t="s">
        <v>26</v>
      </c>
      <c r="C352" s="72" t="s">
        <v>176</v>
      </c>
      <c r="D352" s="64">
        <v>30</v>
      </c>
      <c r="E352" s="103"/>
      <c r="F352" s="54">
        <f t="shared" si="16"/>
        <v>0</v>
      </c>
    </row>
    <row r="353" spans="1:6" ht="36" x14ac:dyDescent="0.25">
      <c r="A353" s="50">
        <v>5</v>
      </c>
      <c r="B353" s="78" t="s">
        <v>6</v>
      </c>
      <c r="C353" s="72" t="s">
        <v>177</v>
      </c>
      <c r="D353" s="64">
        <v>1</v>
      </c>
      <c r="E353" s="103"/>
      <c r="F353" s="54">
        <f t="shared" si="16"/>
        <v>0</v>
      </c>
    </row>
    <row r="354" spans="1:6" x14ac:dyDescent="0.25">
      <c r="A354" s="10"/>
      <c r="B354" s="12"/>
      <c r="C354" s="13"/>
      <c r="D354" s="14"/>
      <c r="E354" s="11"/>
      <c r="F354" s="11"/>
    </row>
    <row r="355" spans="1:6" ht="22.5" x14ac:dyDescent="0.25">
      <c r="A355" s="19" t="s">
        <v>7</v>
      </c>
      <c r="B355" s="19"/>
      <c r="C355" s="19" t="str">
        <f>A346&amp;" "&amp;C346</f>
        <v>SubCapítulo 11 PLANTA PRIMERA - Derribos</v>
      </c>
      <c r="D355" s="19"/>
      <c r="E355" s="96"/>
      <c r="F355" s="20">
        <f>SUM(F349:F353)</f>
        <v>0</v>
      </c>
    </row>
    <row r="357" spans="1:6" ht="12.75" x14ac:dyDescent="0.25">
      <c r="A357" s="116" t="s">
        <v>208</v>
      </c>
      <c r="B357" s="116"/>
      <c r="C357" s="118" t="s">
        <v>78</v>
      </c>
      <c r="D357" s="118"/>
      <c r="E357" s="118"/>
      <c r="F357" s="118"/>
    </row>
    <row r="358" spans="1:6" ht="11.25" x14ac:dyDescent="0.25">
      <c r="A358" s="115" t="s">
        <v>56</v>
      </c>
      <c r="B358" s="115"/>
      <c r="C358" s="25" t="s">
        <v>73</v>
      </c>
      <c r="D358" s="25"/>
      <c r="E358" s="93"/>
      <c r="F358" s="24"/>
    </row>
    <row r="359" spans="1:6" ht="9.75" thickBot="1" x14ac:dyDescent="0.3"/>
    <row r="360" spans="1:6" ht="9.75" thickBot="1" x14ac:dyDescent="0.3">
      <c r="A360" s="6" t="s">
        <v>0</v>
      </c>
      <c r="B360" s="6" t="s">
        <v>1</v>
      </c>
      <c r="C360" s="7" t="s">
        <v>2</v>
      </c>
      <c r="D360" s="6" t="s">
        <v>3</v>
      </c>
      <c r="E360" s="8" t="s">
        <v>4</v>
      </c>
      <c r="F360" s="8" t="s">
        <v>5</v>
      </c>
    </row>
    <row r="361" spans="1:6" ht="84.75" customHeight="1" x14ac:dyDescent="0.25">
      <c r="A361" s="45">
        <v>1</v>
      </c>
      <c r="B361" s="57" t="s">
        <v>26</v>
      </c>
      <c r="C361" s="71" t="s">
        <v>85</v>
      </c>
      <c r="D361" s="63">
        <v>462</v>
      </c>
      <c r="E361" s="102"/>
      <c r="F361" s="49">
        <f>ROUND(D361*E361,2)</f>
        <v>0</v>
      </c>
    </row>
    <row r="362" spans="1:6" ht="50.25" customHeight="1" x14ac:dyDescent="0.25">
      <c r="A362" s="50">
        <v>2</v>
      </c>
      <c r="B362" s="55" t="s">
        <v>26</v>
      </c>
      <c r="C362" s="72" t="s">
        <v>178</v>
      </c>
      <c r="D362" s="64">
        <v>30</v>
      </c>
      <c r="E362" s="103"/>
      <c r="F362" s="54">
        <f>ROUND(D362*E362,2)</f>
        <v>0</v>
      </c>
    </row>
    <row r="363" spans="1:6" ht="60" customHeight="1" x14ac:dyDescent="0.25">
      <c r="A363" s="50">
        <v>3</v>
      </c>
      <c r="B363" s="55" t="s">
        <v>26</v>
      </c>
      <c r="C363" s="72" t="s">
        <v>36</v>
      </c>
      <c r="D363" s="64">
        <v>73.5</v>
      </c>
      <c r="E363" s="103"/>
      <c r="F363" s="54">
        <f t="shared" ref="F363:F365" si="17">ROUND(D363*E363,2)</f>
        <v>0</v>
      </c>
    </row>
    <row r="364" spans="1:6" ht="18" x14ac:dyDescent="0.25">
      <c r="A364" s="50">
        <v>4</v>
      </c>
      <c r="B364" s="55" t="s">
        <v>26</v>
      </c>
      <c r="C364" s="72" t="s">
        <v>64</v>
      </c>
      <c r="D364" s="64">
        <v>560</v>
      </c>
      <c r="E364" s="103"/>
      <c r="F364" s="54">
        <f t="shared" si="17"/>
        <v>0</v>
      </c>
    </row>
    <row r="365" spans="1:6" ht="27" x14ac:dyDescent="0.25">
      <c r="A365" s="50">
        <v>5</v>
      </c>
      <c r="B365" s="55" t="s">
        <v>26</v>
      </c>
      <c r="C365" s="72" t="s">
        <v>86</v>
      </c>
      <c r="D365" s="64">
        <v>7.21</v>
      </c>
      <c r="E365" s="103"/>
      <c r="F365" s="54">
        <f t="shared" si="17"/>
        <v>0</v>
      </c>
    </row>
    <row r="366" spans="1:6" x14ac:dyDescent="0.25">
      <c r="A366" s="10"/>
      <c r="B366" s="12"/>
      <c r="C366" s="13"/>
      <c r="D366" s="14"/>
      <c r="E366" s="11"/>
      <c r="F366" s="11"/>
    </row>
    <row r="367" spans="1:6" ht="22.5" x14ac:dyDescent="0.25">
      <c r="A367" s="19" t="s">
        <v>7</v>
      </c>
      <c r="B367" s="19"/>
      <c r="C367" s="19" t="str">
        <f>A358&amp;" "&amp;C358</f>
        <v>SubCapítulo 12 PLANTA PRIMERA - Revestimientos y pintura</v>
      </c>
      <c r="D367" s="19"/>
      <c r="E367" s="96"/>
      <c r="F367" s="20">
        <f>SUM(F361:F365)</f>
        <v>0</v>
      </c>
    </row>
    <row r="369" spans="1:8" ht="12.75" x14ac:dyDescent="0.25">
      <c r="A369" s="116" t="s">
        <v>208</v>
      </c>
      <c r="B369" s="116"/>
      <c r="C369" s="118" t="s">
        <v>78</v>
      </c>
      <c r="D369" s="118"/>
      <c r="E369" s="118"/>
      <c r="F369" s="118"/>
    </row>
    <row r="370" spans="1:8" ht="11.25" x14ac:dyDescent="0.25">
      <c r="A370" s="115" t="s">
        <v>54</v>
      </c>
      <c r="B370" s="115"/>
      <c r="C370" s="25" t="s">
        <v>72</v>
      </c>
      <c r="D370" s="25"/>
      <c r="E370" s="93"/>
      <c r="F370" s="24"/>
    </row>
    <row r="371" spans="1:8" ht="9.75" thickBot="1" x14ac:dyDescent="0.3"/>
    <row r="372" spans="1:8" ht="9.75" thickBot="1" x14ac:dyDescent="0.3">
      <c r="A372" s="6" t="s">
        <v>0</v>
      </c>
      <c r="B372" s="6" t="s">
        <v>1</v>
      </c>
      <c r="C372" s="7" t="s">
        <v>2</v>
      </c>
      <c r="D372" s="6" t="s">
        <v>3</v>
      </c>
      <c r="E372" s="8" t="s">
        <v>4</v>
      </c>
      <c r="F372" s="8" t="s">
        <v>5</v>
      </c>
      <c r="G372" s="32"/>
      <c r="H372" s="26"/>
    </row>
    <row r="373" spans="1:8" ht="162" x14ac:dyDescent="0.25">
      <c r="A373" s="45">
        <v>1</v>
      </c>
      <c r="B373" s="57" t="s">
        <v>26</v>
      </c>
      <c r="C373" s="71" t="s">
        <v>117</v>
      </c>
      <c r="D373" s="73">
        <v>463</v>
      </c>
      <c r="E373" s="102"/>
      <c r="F373" s="49">
        <f>ROUND(ROUND(D373,2)*ROUND(E373,2),2)</f>
        <v>0</v>
      </c>
    </row>
    <row r="374" spans="1:8" ht="27" x14ac:dyDescent="0.25">
      <c r="A374" s="23">
        <v>2</v>
      </c>
      <c r="B374" s="9" t="s">
        <v>26</v>
      </c>
      <c r="C374" s="33" t="s">
        <v>87</v>
      </c>
      <c r="D374" s="34">
        <v>144.22999999999999</v>
      </c>
      <c r="E374" s="108"/>
      <c r="F374" s="26">
        <f>ROUND(ROUND(D374,2)*ROUND(E374,2),2)</f>
        <v>0</v>
      </c>
    </row>
    <row r="375" spans="1:8" x14ac:dyDescent="0.25">
      <c r="A375" s="10"/>
      <c r="B375" s="12"/>
      <c r="C375" s="13"/>
      <c r="D375" s="14"/>
      <c r="E375" s="11"/>
      <c r="F375" s="11"/>
    </row>
    <row r="376" spans="1:8" ht="22.5" x14ac:dyDescent="0.25">
      <c r="A376" s="19" t="s">
        <v>7</v>
      </c>
      <c r="B376" s="19"/>
      <c r="C376" s="19" t="str">
        <f>A370&amp;" "&amp;C370</f>
        <v>SubCapítulo 10 PLANTA PRIMERA - Pavimentos</v>
      </c>
      <c r="D376" s="19"/>
      <c r="E376" s="96"/>
      <c r="F376" s="20">
        <f>SUM(F373:F374)</f>
        <v>0</v>
      </c>
    </row>
    <row r="378" spans="1:8" ht="12.75" x14ac:dyDescent="0.25">
      <c r="A378" s="116" t="s">
        <v>208</v>
      </c>
      <c r="B378" s="116"/>
      <c r="C378" s="118" t="s">
        <v>78</v>
      </c>
      <c r="D378" s="118"/>
      <c r="E378" s="118"/>
      <c r="F378" s="118"/>
    </row>
    <row r="379" spans="1:8" ht="11.25" x14ac:dyDescent="0.25">
      <c r="A379" s="115" t="s">
        <v>55</v>
      </c>
      <c r="B379" s="115"/>
      <c r="C379" s="25" t="s">
        <v>75</v>
      </c>
      <c r="D379" s="25"/>
      <c r="E379" s="93"/>
      <c r="F379" s="24"/>
    </row>
    <row r="380" spans="1:8" ht="9.75" thickBot="1" x14ac:dyDescent="0.3"/>
    <row r="381" spans="1:8" ht="9.75" thickBot="1" x14ac:dyDescent="0.3">
      <c r="A381" s="6" t="s">
        <v>0</v>
      </c>
      <c r="B381" s="6" t="s">
        <v>1</v>
      </c>
      <c r="C381" s="7" t="s">
        <v>2</v>
      </c>
      <c r="D381" s="6" t="s">
        <v>3</v>
      </c>
      <c r="E381" s="8" t="s">
        <v>4</v>
      </c>
      <c r="F381" s="8" t="s">
        <v>5</v>
      </c>
    </row>
    <row r="382" spans="1:8" ht="102.75" customHeight="1" x14ac:dyDescent="0.25">
      <c r="A382" s="45">
        <v>1</v>
      </c>
      <c r="B382" s="57" t="s">
        <v>27</v>
      </c>
      <c r="C382" s="71" t="s">
        <v>209</v>
      </c>
      <c r="D382" s="58">
        <f>(3.54+3.54+2.5)*1.2</f>
        <v>11.496</v>
      </c>
      <c r="E382" s="98"/>
      <c r="F382" s="49">
        <f>ROUND(D382*E382,2)</f>
        <v>0</v>
      </c>
    </row>
    <row r="383" spans="1:8" ht="87" customHeight="1" x14ac:dyDescent="0.25">
      <c r="A383" s="50">
        <v>2</v>
      </c>
      <c r="B383" s="55"/>
      <c r="C383" s="72" t="s">
        <v>105</v>
      </c>
      <c r="D383" s="60">
        <v>6</v>
      </c>
      <c r="E383" s="104"/>
      <c r="F383" s="54">
        <f>ROUND(D383*E383,2)</f>
        <v>0</v>
      </c>
    </row>
    <row r="384" spans="1:8" x14ac:dyDescent="0.25">
      <c r="A384" s="10"/>
      <c r="B384" s="12"/>
      <c r="C384" s="13"/>
      <c r="D384" s="14"/>
      <c r="E384" s="11"/>
      <c r="F384" s="11"/>
    </row>
    <row r="385" spans="1:6" ht="22.5" x14ac:dyDescent="0.25">
      <c r="A385" s="19" t="s">
        <v>7</v>
      </c>
      <c r="B385" s="19"/>
      <c r="C385" s="19" t="str">
        <f>A379&amp;" "&amp;C379</f>
        <v>SubCapítulo 11 PLANTA PRIMERA - Cerramientos y divisorias</v>
      </c>
      <c r="D385" s="19"/>
      <c r="E385" s="96"/>
      <c r="F385" s="20">
        <f>SUM(F382:F383)</f>
        <v>0</v>
      </c>
    </row>
    <row r="386" spans="1:6" ht="11.25" x14ac:dyDescent="0.25">
      <c r="A386" s="42"/>
      <c r="B386" s="42"/>
      <c r="C386" s="42"/>
      <c r="D386" s="42"/>
      <c r="E386" s="99"/>
      <c r="F386" s="43"/>
    </row>
    <row r="387" spans="1:6" ht="12.75" x14ac:dyDescent="0.25">
      <c r="A387" s="116" t="s">
        <v>208</v>
      </c>
      <c r="B387" s="116"/>
      <c r="C387" s="118" t="s">
        <v>78</v>
      </c>
      <c r="D387" s="118"/>
      <c r="E387" s="118"/>
      <c r="F387" s="118"/>
    </row>
    <row r="388" spans="1:6" ht="11.25" x14ac:dyDescent="0.25">
      <c r="A388" s="115" t="s">
        <v>57</v>
      </c>
      <c r="B388" s="115"/>
      <c r="C388" s="25" t="s">
        <v>179</v>
      </c>
      <c r="D388" s="25"/>
      <c r="E388" s="93"/>
      <c r="F388" s="24"/>
    </row>
    <row r="389" spans="1:6" ht="9.75" thickBot="1" x14ac:dyDescent="0.3"/>
    <row r="390" spans="1:6" ht="9.75" thickBot="1" x14ac:dyDescent="0.3">
      <c r="A390" s="6" t="s">
        <v>0</v>
      </c>
      <c r="B390" s="6" t="s">
        <v>1</v>
      </c>
      <c r="C390" s="7" t="s">
        <v>2</v>
      </c>
      <c r="D390" s="6" t="s">
        <v>3</v>
      </c>
      <c r="E390" s="8" t="s">
        <v>4</v>
      </c>
      <c r="F390" s="8" t="s">
        <v>5</v>
      </c>
    </row>
    <row r="391" spans="1:6" ht="48.75" customHeight="1" x14ac:dyDescent="0.25">
      <c r="A391" s="45">
        <v>1</v>
      </c>
      <c r="B391" s="74" t="s">
        <v>6</v>
      </c>
      <c r="C391" s="87" t="s">
        <v>180</v>
      </c>
      <c r="D391" s="74">
        <v>1</v>
      </c>
      <c r="E391" s="77"/>
      <c r="F391" s="77">
        <f t="shared" ref="F391:F407" si="18">ROUND(D391*E391,2)</f>
        <v>0</v>
      </c>
    </row>
    <row r="392" spans="1:6" ht="57.75" customHeight="1" x14ac:dyDescent="0.25">
      <c r="A392" s="50">
        <v>2</v>
      </c>
      <c r="B392" s="113" t="s">
        <v>6</v>
      </c>
      <c r="C392" s="114" t="s">
        <v>125</v>
      </c>
      <c r="D392" s="113">
        <v>3</v>
      </c>
      <c r="E392" s="84"/>
      <c r="F392" s="84">
        <f t="shared" si="18"/>
        <v>0</v>
      </c>
    </row>
    <row r="393" spans="1:6" ht="41.25" customHeight="1" x14ac:dyDescent="0.25">
      <c r="A393" s="50">
        <v>3</v>
      </c>
      <c r="B393" s="113" t="s">
        <v>6</v>
      </c>
      <c r="C393" s="114" t="s">
        <v>181</v>
      </c>
      <c r="D393" s="113">
        <v>5</v>
      </c>
      <c r="E393" s="84"/>
      <c r="F393" s="84">
        <f t="shared" si="18"/>
        <v>0</v>
      </c>
    </row>
    <row r="394" spans="1:6" ht="40.5" customHeight="1" x14ac:dyDescent="0.25">
      <c r="A394" s="50">
        <v>4</v>
      </c>
      <c r="B394" s="113" t="s">
        <v>6</v>
      </c>
      <c r="C394" s="114" t="s">
        <v>182</v>
      </c>
      <c r="D394" s="113">
        <v>4</v>
      </c>
      <c r="E394" s="84"/>
      <c r="F394" s="84">
        <f t="shared" si="18"/>
        <v>0</v>
      </c>
    </row>
    <row r="395" spans="1:6" ht="41.25" customHeight="1" x14ac:dyDescent="0.25">
      <c r="A395" s="50">
        <v>5</v>
      </c>
      <c r="B395" s="113" t="s">
        <v>6</v>
      </c>
      <c r="C395" s="114" t="s">
        <v>183</v>
      </c>
      <c r="D395" s="113">
        <v>2</v>
      </c>
      <c r="E395" s="84"/>
      <c r="F395" s="84">
        <f t="shared" si="18"/>
        <v>0</v>
      </c>
    </row>
    <row r="396" spans="1:6" ht="39.75" customHeight="1" x14ac:dyDescent="0.25">
      <c r="A396" s="50">
        <v>6</v>
      </c>
      <c r="B396" s="113" t="s">
        <v>6</v>
      </c>
      <c r="C396" s="114" t="s">
        <v>184</v>
      </c>
      <c r="D396" s="113">
        <v>1</v>
      </c>
      <c r="E396" s="84"/>
      <c r="F396" s="84">
        <f t="shared" si="18"/>
        <v>0</v>
      </c>
    </row>
    <row r="397" spans="1:6" ht="36" x14ac:dyDescent="0.25">
      <c r="A397" s="50">
        <v>7</v>
      </c>
      <c r="B397" s="113" t="s">
        <v>6</v>
      </c>
      <c r="C397" s="114" t="s">
        <v>185</v>
      </c>
      <c r="D397" s="113">
        <v>1</v>
      </c>
      <c r="E397" s="84"/>
      <c r="F397" s="84">
        <f t="shared" si="18"/>
        <v>0</v>
      </c>
    </row>
    <row r="398" spans="1:6" ht="36" x14ac:dyDescent="0.25">
      <c r="A398" s="50">
        <v>8</v>
      </c>
      <c r="B398" s="113" t="s">
        <v>6</v>
      </c>
      <c r="C398" s="114" t="s">
        <v>186</v>
      </c>
      <c r="D398" s="113">
        <v>1</v>
      </c>
      <c r="E398" s="84"/>
      <c r="F398" s="84">
        <f t="shared" si="18"/>
        <v>0</v>
      </c>
    </row>
    <row r="399" spans="1:6" ht="36" x14ac:dyDescent="0.25">
      <c r="A399" s="50">
        <v>9</v>
      </c>
      <c r="B399" s="113" t="s">
        <v>6</v>
      </c>
      <c r="C399" s="114" t="s">
        <v>187</v>
      </c>
      <c r="D399" s="113">
        <v>1</v>
      </c>
      <c r="E399" s="84"/>
      <c r="F399" s="84">
        <f t="shared" si="18"/>
        <v>0</v>
      </c>
    </row>
    <row r="400" spans="1:6" ht="39.75" customHeight="1" x14ac:dyDescent="0.25">
      <c r="A400" s="50">
        <v>10</v>
      </c>
      <c r="B400" s="113" t="s">
        <v>27</v>
      </c>
      <c r="C400" s="114" t="s">
        <v>188</v>
      </c>
      <c r="D400" s="113">
        <v>240</v>
      </c>
      <c r="E400" s="84"/>
      <c r="F400" s="84">
        <f t="shared" si="18"/>
        <v>0</v>
      </c>
    </row>
    <row r="401" spans="1:6" ht="18" x14ac:dyDescent="0.25">
      <c r="A401" s="50">
        <v>11</v>
      </c>
      <c r="B401" s="113" t="s">
        <v>27</v>
      </c>
      <c r="C401" s="114" t="s">
        <v>189</v>
      </c>
      <c r="D401" s="113">
        <v>70</v>
      </c>
      <c r="E401" s="84"/>
      <c r="F401" s="84">
        <f t="shared" si="18"/>
        <v>0</v>
      </c>
    </row>
    <row r="402" spans="1:6" ht="27" x14ac:dyDescent="0.25">
      <c r="A402" s="50">
        <v>12</v>
      </c>
      <c r="B402" s="113" t="s">
        <v>6</v>
      </c>
      <c r="C402" s="114" t="s">
        <v>131</v>
      </c>
      <c r="D402" s="113">
        <v>1</v>
      </c>
      <c r="E402" s="84"/>
      <c r="F402" s="84">
        <f t="shared" si="18"/>
        <v>0</v>
      </c>
    </row>
    <row r="403" spans="1:6" ht="27" x14ac:dyDescent="0.25">
      <c r="A403" s="50">
        <v>13</v>
      </c>
      <c r="B403" s="113" t="s">
        <v>6</v>
      </c>
      <c r="C403" s="114" t="s">
        <v>190</v>
      </c>
      <c r="D403" s="113">
        <v>1</v>
      </c>
      <c r="E403" s="84"/>
      <c r="F403" s="84">
        <f t="shared" si="18"/>
        <v>0</v>
      </c>
    </row>
    <row r="404" spans="1:6" ht="18" x14ac:dyDescent="0.25">
      <c r="A404" s="50">
        <v>14</v>
      </c>
      <c r="B404" s="113" t="s">
        <v>6</v>
      </c>
      <c r="C404" s="114" t="s">
        <v>191</v>
      </c>
      <c r="D404" s="113">
        <v>1</v>
      </c>
      <c r="E404" s="84"/>
      <c r="F404" s="84">
        <f t="shared" si="18"/>
        <v>0</v>
      </c>
    </row>
    <row r="405" spans="1:6" ht="18" x14ac:dyDescent="0.25">
      <c r="A405" s="50">
        <v>15</v>
      </c>
      <c r="B405" s="113" t="s">
        <v>6</v>
      </c>
      <c r="C405" s="114" t="s">
        <v>192</v>
      </c>
      <c r="D405" s="113">
        <v>1</v>
      </c>
      <c r="E405" s="84"/>
      <c r="F405" s="84">
        <f t="shared" si="18"/>
        <v>0</v>
      </c>
    </row>
    <row r="406" spans="1:6" ht="27" x14ac:dyDescent="0.25">
      <c r="A406" s="50">
        <v>16</v>
      </c>
      <c r="B406" s="113" t="s">
        <v>6</v>
      </c>
      <c r="C406" s="114" t="s">
        <v>131</v>
      </c>
      <c r="D406" s="113">
        <v>1</v>
      </c>
      <c r="E406" s="84"/>
      <c r="F406" s="84">
        <f t="shared" si="18"/>
        <v>0</v>
      </c>
    </row>
    <row r="407" spans="1:6" ht="81.75" thickBot="1" x14ac:dyDescent="0.3">
      <c r="A407" s="112">
        <v>17</v>
      </c>
      <c r="B407" s="88" t="s">
        <v>6</v>
      </c>
      <c r="C407" s="85" t="s">
        <v>193</v>
      </c>
      <c r="D407" s="12">
        <v>1</v>
      </c>
      <c r="E407" s="11"/>
      <c r="F407" s="11">
        <f t="shared" si="18"/>
        <v>0</v>
      </c>
    </row>
    <row r="408" spans="1:6" x14ac:dyDescent="0.25">
      <c r="A408" s="89"/>
      <c r="B408" s="12"/>
      <c r="C408" s="85"/>
      <c r="D408" s="12"/>
      <c r="E408" s="11"/>
      <c r="F408" s="11"/>
    </row>
    <row r="409" spans="1:6" ht="22.5" x14ac:dyDescent="0.25">
      <c r="A409" s="19" t="s">
        <v>7</v>
      </c>
      <c r="B409" s="19"/>
      <c r="C409" s="19" t="str">
        <f>A388&amp;" "&amp;C388</f>
        <v>SubCapítulo 13 PLANTA PRIMERA - Climatización</v>
      </c>
      <c r="D409" s="19"/>
      <c r="E409" s="96"/>
      <c r="F409" s="20">
        <f>SUM(F391:F407)</f>
        <v>0</v>
      </c>
    </row>
    <row r="410" spans="1:6" ht="11.25" x14ac:dyDescent="0.25">
      <c r="A410" s="42"/>
      <c r="B410" s="42"/>
      <c r="C410" s="42"/>
      <c r="D410" s="42"/>
      <c r="E410" s="99"/>
      <c r="F410" s="43"/>
    </row>
    <row r="411" spans="1:6" ht="12.75" x14ac:dyDescent="0.25">
      <c r="A411" s="116" t="s">
        <v>208</v>
      </c>
      <c r="B411" s="116"/>
      <c r="C411" s="118" t="s">
        <v>78</v>
      </c>
      <c r="D411" s="118"/>
      <c r="E411" s="118"/>
      <c r="F411" s="118"/>
    </row>
    <row r="412" spans="1:6" ht="11.25" x14ac:dyDescent="0.25">
      <c r="A412" s="115" t="s">
        <v>58</v>
      </c>
      <c r="B412" s="115"/>
      <c r="C412" s="25" t="s">
        <v>198</v>
      </c>
      <c r="D412" s="25"/>
      <c r="E412" s="93"/>
      <c r="F412" s="24"/>
    </row>
    <row r="413" spans="1:6" ht="12" thickBot="1" x14ac:dyDescent="0.3">
      <c r="A413" s="90"/>
      <c r="B413" s="91"/>
      <c r="C413" s="92"/>
      <c r="D413" s="92"/>
      <c r="E413" s="107"/>
      <c r="F413" s="91"/>
    </row>
    <row r="414" spans="1:6" ht="9.75" thickBot="1" x14ac:dyDescent="0.3">
      <c r="A414" s="6" t="s">
        <v>0</v>
      </c>
      <c r="B414" s="6" t="s">
        <v>1</v>
      </c>
      <c r="C414" s="7" t="s">
        <v>2</v>
      </c>
      <c r="D414" s="6" t="s">
        <v>3</v>
      </c>
      <c r="E414" s="8" t="s">
        <v>4</v>
      </c>
      <c r="F414" s="8" t="s">
        <v>5</v>
      </c>
    </row>
    <row r="415" spans="1:6" ht="42" customHeight="1" thickBot="1" x14ac:dyDescent="0.3">
      <c r="A415" s="45">
        <v>1</v>
      </c>
      <c r="B415" s="74" t="s">
        <v>27</v>
      </c>
      <c r="C415" s="87" t="s">
        <v>199</v>
      </c>
      <c r="D415" s="74">
        <v>40</v>
      </c>
      <c r="E415" s="77"/>
      <c r="F415" s="77">
        <f t="shared" ref="F415:F418" si="19">ROUND(D415*E415,2)</f>
        <v>0</v>
      </c>
    </row>
    <row r="416" spans="1:6" ht="49.5" customHeight="1" thickBot="1" x14ac:dyDescent="0.3">
      <c r="A416" s="45">
        <v>2</v>
      </c>
      <c r="B416" s="74" t="s">
        <v>6</v>
      </c>
      <c r="C416" s="87" t="s">
        <v>200</v>
      </c>
      <c r="D416" s="74">
        <v>1</v>
      </c>
      <c r="E416" s="77"/>
      <c r="F416" s="77">
        <f t="shared" si="19"/>
        <v>0</v>
      </c>
    </row>
    <row r="417" spans="1:6" ht="30.75" customHeight="1" thickBot="1" x14ac:dyDescent="0.3">
      <c r="A417" s="45">
        <v>3</v>
      </c>
      <c r="B417" s="74" t="s">
        <v>27</v>
      </c>
      <c r="C417" s="87" t="s">
        <v>136</v>
      </c>
      <c r="D417" s="74">
        <v>100</v>
      </c>
      <c r="E417" s="77"/>
      <c r="F417" s="77">
        <f t="shared" si="19"/>
        <v>0</v>
      </c>
    </row>
    <row r="418" spans="1:6" ht="75" customHeight="1" thickBot="1" x14ac:dyDescent="0.3">
      <c r="A418" s="45">
        <v>4</v>
      </c>
      <c r="B418" s="74" t="s">
        <v>27</v>
      </c>
      <c r="C418" s="87" t="s">
        <v>137</v>
      </c>
      <c r="D418" s="74">
        <v>110</v>
      </c>
      <c r="E418" s="77"/>
      <c r="F418" s="77">
        <f t="shared" si="19"/>
        <v>0</v>
      </c>
    </row>
    <row r="419" spans="1:6" ht="31.5" customHeight="1" thickBot="1" x14ac:dyDescent="0.3">
      <c r="A419" s="45">
        <v>5</v>
      </c>
      <c r="B419" s="74" t="s">
        <v>27</v>
      </c>
      <c r="C419" s="87" t="s">
        <v>151</v>
      </c>
      <c r="D419" s="74">
        <v>1300</v>
      </c>
      <c r="E419" s="77"/>
      <c r="F419" s="77">
        <f>ROUND(D419*E419,2)</f>
        <v>0</v>
      </c>
    </row>
    <row r="420" spans="1:6" ht="63.75" customHeight="1" thickBot="1" x14ac:dyDescent="0.3">
      <c r="A420" s="45">
        <v>6</v>
      </c>
      <c r="B420" s="74" t="s">
        <v>6</v>
      </c>
      <c r="C420" s="87" t="s">
        <v>138</v>
      </c>
      <c r="D420" s="74">
        <v>90</v>
      </c>
      <c r="E420" s="77"/>
      <c r="F420" s="77">
        <f t="shared" ref="F420:F427" si="20">ROUND(D420*E420,2)</f>
        <v>0</v>
      </c>
    </row>
    <row r="421" spans="1:6" ht="51.75" customHeight="1" thickBot="1" x14ac:dyDescent="0.3">
      <c r="A421" s="45">
        <v>7</v>
      </c>
      <c r="B421" s="74" t="s">
        <v>6</v>
      </c>
      <c r="C421" s="87" t="s">
        <v>47</v>
      </c>
      <c r="D421" s="74">
        <v>21</v>
      </c>
      <c r="E421" s="77"/>
      <c r="F421" s="77">
        <f t="shared" si="20"/>
        <v>0</v>
      </c>
    </row>
    <row r="422" spans="1:6" ht="59.25" customHeight="1" thickBot="1" x14ac:dyDescent="0.3">
      <c r="A422" s="45">
        <v>8</v>
      </c>
      <c r="B422" s="74" t="s">
        <v>6</v>
      </c>
      <c r="C422" s="87" t="s">
        <v>165</v>
      </c>
      <c r="D422" s="74">
        <v>4</v>
      </c>
      <c r="E422" s="77"/>
      <c r="F422" s="77">
        <f t="shared" si="20"/>
        <v>0</v>
      </c>
    </row>
    <row r="423" spans="1:6" ht="50.25" customHeight="1" thickBot="1" x14ac:dyDescent="0.3">
      <c r="A423" s="45">
        <v>11</v>
      </c>
      <c r="B423" s="74" t="s">
        <v>6</v>
      </c>
      <c r="C423" s="87" t="s">
        <v>168</v>
      </c>
      <c r="D423" s="74">
        <v>8</v>
      </c>
      <c r="E423" s="77"/>
      <c r="F423" s="77">
        <f t="shared" si="20"/>
        <v>0</v>
      </c>
    </row>
    <row r="424" spans="1:6" ht="60.75" customHeight="1" thickBot="1" x14ac:dyDescent="0.3">
      <c r="A424" s="45">
        <v>12</v>
      </c>
      <c r="B424" s="74" t="s">
        <v>6</v>
      </c>
      <c r="C424" s="87" t="s">
        <v>139</v>
      </c>
      <c r="D424" s="74">
        <v>1</v>
      </c>
      <c r="E424" s="77"/>
      <c r="F424" s="77">
        <f t="shared" si="20"/>
        <v>0</v>
      </c>
    </row>
    <row r="425" spans="1:6" ht="59.25" customHeight="1" thickBot="1" x14ac:dyDescent="0.3">
      <c r="A425" s="45">
        <v>13</v>
      </c>
      <c r="B425" s="74" t="s">
        <v>6</v>
      </c>
      <c r="C425" s="87" t="s">
        <v>140</v>
      </c>
      <c r="D425" s="74">
        <v>16</v>
      </c>
      <c r="E425" s="77"/>
      <c r="F425" s="77">
        <f t="shared" si="20"/>
        <v>0</v>
      </c>
    </row>
    <row r="426" spans="1:6" ht="40.5" customHeight="1" thickBot="1" x14ac:dyDescent="0.3">
      <c r="A426" s="45">
        <v>14</v>
      </c>
      <c r="B426" s="74" t="s">
        <v>6</v>
      </c>
      <c r="C426" s="87" t="s">
        <v>141</v>
      </c>
      <c r="D426" s="74">
        <v>45</v>
      </c>
      <c r="E426" s="77"/>
      <c r="F426" s="77">
        <f t="shared" si="20"/>
        <v>0</v>
      </c>
    </row>
    <row r="427" spans="1:6" ht="21" customHeight="1" x14ac:dyDescent="0.25">
      <c r="A427" s="45">
        <v>15</v>
      </c>
      <c r="B427" s="74" t="s">
        <v>6</v>
      </c>
      <c r="C427" s="87" t="s">
        <v>142</v>
      </c>
      <c r="D427" s="74">
        <v>4</v>
      </c>
      <c r="E427" s="77"/>
      <c r="F427" s="77">
        <f t="shared" si="20"/>
        <v>0</v>
      </c>
    </row>
    <row r="428" spans="1:6" ht="11.25" x14ac:dyDescent="0.25">
      <c r="A428" s="42"/>
      <c r="B428" s="42"/>
      <c r="C428" s="42"/>
      <c r="D428" s="42"/>
      <c r="E428" s="99"/>
      <c r="F428" s="43"/>
    </row>
    <row r="429" spans="1:6" ht="22.5" x14ac:dyDescent="0.25">
      <c r="A429" s="19" t="s">
        <v>7</v>
      </c>
      <c r="B429" s="19"/>
      <c r="C429" s="19" t="str">
        <f>A412&amp;" "&amp;C412</f>
        <v xml:space="preserve">SubCapítulo 14 PLANTA PRIMERA - ELECTRICIDAD, ILUMINACIÓN Y TV </v>
      </c>
      <c r="D429" s="19"/>
      <c r="E429" s="96"/>
      <c r="F429" s="20">
        <f>SUM(F415:F427)</f>
        <v>0</v>
      </c>
    </row>
    <row r="430" spans="1:6" ht="11.25" x14ac:dyDescent="0.25">
      <c r="A430" s="42"/>
      <c r="B430" s="42"/>
      <c r="C430" s="42"/>
      <c r="D430" s="42"/>
      <c r="E430" s="99"/>
      <c r="F430" s="43"/>
    </row>
    <row r="431" spans="1:6" ht="12.75" x14ac:dyDescent="0.25">
      <c r="A431" s="116" t="s">
        <v>208</v>
      </c>
      <c r="B431" s="116"/>
      <c r="C431" s="118" t="s">
        <v>78</v>
      </c>
      <c r="D431" s="118"/>
      <c r="E431" s="118"/>
      <c r="F431" s="118"/>
    </row>
    <row r="432" spans="1:6" ht="11.25" x14ac:dyDescent="0.25">
      <c r="A432" s="115" t="s">
        <v>59</v>
      </c>
      <c r="B432" s="115"/>
      <c r="C432" s="25" t="s">
        <v>201</v>
      </c>
      <c r="D432" s="25"/>
      <c r="E432" s="93"/>
      <c r="F432" s="24"/>
    </row>
    <row r="433" spans="1:6" ht="12" thickBot="1" x14ac:dyDescent="0.3">
      <c r="A433" s="42"/>
      <c r="B433" s="42"/>
      <c r="C433" s="42"/>
      <c r="D433" s="42"/>
      <c r="E433" s="99"/>
      <c r="F433" s="43"/>
    </row>
    <row r="434" spans="1:6" ht="9.75" thickBot="1" x14ac:dyDescent="0.3">
      <c r="A434" s="6" t="s">
        <v>0</v>
      </c>
      <c r="B434" s="6" t="s">
        <v>1</v>
      </c>
      <c r="C434" s="7" t="s">
        <v>2</v>
      </c>
      <c r="D434" s="6" t="s">
        <v>3</v>
      </c>
      <c r="E434" s="8" t="s">
        <v>4</v>
      </c>
      <c r="F434" s="8" t="s">
        <v>5</v>
      </c>
    </row>
    <row r="435" spans="1:6" ht="49.5" customHeight="1" thickBot="1" x14ac:dyDescent="0.3">
      <c r="A435" s="45">
        <v>1</v>
      </c>
      <c r="B435" s="74" t="s">
        <v>6</v>
      </c>
      <c r="C435" s="87" t="s">
        <v>202</v>
      </c>
      <c r="D435" s="74">
        <v>350</v>
      </c>
      <c r="E435" s="77"/>
      <c r="F435" s="77">
        <f t="shared" ref="F435:F443" si="21">ROUND(D435*E435,2)</f>
        <v>0</v>
      </c>
    </row>
    <row r="436" spans="1:6" ht="49.5" customHeight="1" thickBot="1" x14ac:dyDescent="0.3">
      <c r="A436" s="45">
        <v>2</v>
      </c>
      <c r="B436" s="74" t="s">
        <v>6</v>
      </c>
      <c r="C436" s="87" t="s">
        <v>154</v>
      </c>
      <c r="D436" s="74">
        <v>18</v>
      </c>
      <c r="E436" s="77"/>
      <c r="F436" s="77">
        <f t="shared" si="21"/>
        <v>0</v>
      </c>
    </row>
    <row r="437" spans="1:6" ht="51" customHeight="1" thickBot="1" x14ac:dyDescent="0.3">
      <c r="A437" s="45">
        <v>4</v>
      </c>
      <c r="B437" s="74" t="s">
        <v>6</v>
      </c>
      <c r="C437" s="87" t="s">
        <v>156</v>
      </c>
      <c r="D437" s="74">
        <v>3</v>
      </c>
      <c r="E437" s="77"/>
      <c r="F437" s="77">
        <f t="shared" si="21"/>
        <v>0</v>
      </c>
    </row>
    <row r="438" spans="1:6" ht="51.75" customHeight="1" thickBot="1" x14ac:dyDescent="0.3">
      <c r="A438" s="45">
        <v>5</v>
      </c>
      <c r="B438" s="74" t="s">
        <v>6</v>
      </c>
      <c r="C438" s="87" t="s">
        <v>157</v>
      </c>
      <c r="D438" s="74">
        <v>2</v>
      </c>
      <c r="E438" s="77"/>
      <c r="F438" s="77">
        <f t="shared" si="21"/>
        <v>0</v>
      </c>
    </row>
    <row r="439" spans="1:6" ht="58.5" customHeight="1" thickBot="1" x14ac:dyDescent="0.3">
      <c r="A439" s="45">
        <v>6</v>
      </c>
      <c r="B439" s="74" t="s">
        <v>6</v>
      </c>
      <c r="C439" s="87" t="s">
        <v>158</v>
      </c>
      <c r="D439" s="74">
        <v>1</v>
      </c>
      <c r="E439" s="77"/>
      <c r="F439" s="77">
        <f t="shared" si="21"/>
        <v>0</v>
      </c>
    </row>
    <row r="440" spans="1:6" ht="54.75" customHeight="1" thickBot="1" x14ac:dyDescent="0.3">
      <c r="A440" s="45">
        <v>7</v>
      </c>
      <c r="B440" s="74" t="s">
        <v>6</v>
      </c>
      <c r="C440" s="87" t="s">
        <v>159</v>
      </c>
      <c r="D440" s="74">
        <v>4</v>
      </c>
      <c r="E440" s="77"/>
      <c r="F440" s="77">
        <f t="shared" si="21"/>
        <v>0</v>
      </c>
    </row>
    <row r="441" spans="1:6" ht="54" customHeight="1" thickBot="1" x14ac:dyDescent="0.3">
      <c r="A441" s="45">
        <v>8</v>
      </c>
      <c r="B441" s="74" t="s">
        <v>6</v>
      </c>
      <c r="C441" s="87" t="s">
        <v>160</v>
      </c>
      <c r="D441" s="74">
        <v>1</v>
      </c>
      <c r="E441" s="77"/>
      <c r="F441" s="77">
        <f t="shared" si="21"/>
        <v>0</v>
      </c>
    </row>
    <row r="442" spans="1:6" ht="101.25" customHeight="1" thickBot="1" x14ac:dyDescent="0.3">
      <c r="A442" s="45">
        <v>9</v>
      </c>
      <c r="B442" s="74" t="s">
        <v>6</v>
      </c>
      <c r="C442" s="87" t="s">
        <v>163</v>
      </c>
      <c r="D442" s="74">
        <v>2</v>
      </c>
      <c r="E442" s="77"/>
      <c r="F442" s="77">
        <f t="shared" si="21"/>
        <v>0</v>
      </c>
    </row>
    <row r="443" spans="1:6" ht="48.75" customHeight="1" x14ac:dyDescent="0.25">
      <c r="A443" s="45">
        <v>10</v>
      </c>
      <c r="B443" s="74" t="s">
        <v>6</v>
      </c>
      <c r="C443" s="87" t="s">
        <v>161</v>
      </c>
      <c r="D443" s="74">
        <v>15</v>
      </c>
      <c r="E443" s="77"/>
      <c r="F443" s="77">
        <f t="shared" si="21"/>
        <v>0</v>
      </c>
    </row>
    <row r="444" spans="1:6" ht="11.25" x14ac:dyDescent="0.25">
      <c r="A444" s="42"/>
      <c r="B444" s="42"/>
      <c r="C444" s="42"/>
      <c r="D444" s="42"/>
      <c r="E444" s="99"/>
      <c r="F444" s="43"/>
    </row>
    <row r="445" spans="1:6" ht="22.5" x14ac:dyDescent="0.25">
      <c r="A445" s="19" t="s">
        <v>7</v>
      </c>
      <c r="B445" s="19"/>
      <c r="C445" s="119" t="str">
        <f>A432&amp;" "&amp;C432</f>
        <v>SubCapítulo 15 PLANTA PRIMERA- INSTALACIONES DE PROTECCIÓN CONTRA INCENDIOS (PCI)</v>
      </c>
      <c r="D445" s="119"/>
      <c r="E445" s="119"/>
      <c r="F445" s="20">
        <f>SUM(F435:F443)</f>
        <v>0</v>
      </c>
    </row>
    <row r="446" spans="1:6" ht="11.25" x14ac:dyDescent="0.25">
      <c r="A446" s="42"/>
      <c r="B446" s="42"/>
      <c r="C446" s="42"/>
      <c r="D446" s="42"/>
      <c r="E446" s="99"/>
      <c r="F446" s="43"/>
    </row>
    <row r="447" spans="1:6" ht="12.75" x14ac:dyDescent="0.25">
      <c r="A447" s="116" t="s">
        <v>208</v>
      </c>
      <c r="B447" s="116"/>
      <c r="C447" s="118" t="s">
        <v>78</v>
      </c>
      <c r="D447" s="118"/>
      <c r="E447" s="118"/>
      <c r="F447" s="118"/>
    </row>
    <row r="448" spans="1:6" ht="11.25" x14ac:dyDescent="0.25">
      <c r="A448" s="115" t="s">
        <v>108</v>
      </c>
      <c r="B448" s="115"/>
      <c r="C448" s="117" t="s">
        <v>203</v>
      </c>
      <c r="D448" s="117"/>
      <c r="E448" s="117"/>
      <c r="F448" s="24"/>
    </row>
    <row r="449" spans="1:6" ht="12" thickBot="1" x14ac:dyDescent="0.3">
      <c r="A449" s="42"/>
      <c r="B449" s="42"/>
      <c r="C449" s="42"/>
      <c r="D449" s="42"/>
      <c r="E449" s="99"/>
      <c r="F449" s="43"/>
    </row>
    <row r="450" spans="1:6" ht="9.75" thickBot="1" x14ac:dyDescent="0.3">
      <c r="A450" s="6" t="s">
        <v>0</v>
      </c>
      <c r="B450" s="6" t="s">
        <v>1</v>
      </c>
      <c r="C450" s="7" t="s">
        <v>2</v>
      </c>
      <c r="D450" s="6" t="s">
        <v>3</v>
      </c>
      <c r="E450" s="8" t="s">
        <v>4</v>
      </c>
      <c r="F450" s="8" t="s">
        <v>5</v>
      </c>
    </row>
    <row r="451" spans="1:6" ht="36.75" thickBot="1" x14ac:dyDescent="0.3">
      <c r="A451" s="45">
        <v>1</v>
      </c>
      <c r="B451" s="74" t="s">
        <v>6</v>
      </c>
      <c r="C451" s="87" t="s">
        <v>204</v>
      </c>
      <c r="D451" s="74">
        <v>3</v>
      </c>
      <c r="E451" s="77"/>
      <c r="F451" s="77">
        <f t="shared" ref="F451:F454" si="22">ROUND(D451*E451,2)</f>
        <v>0</v>
      </c>
    </row>
    <row r="452" spans="1:6" ht="54.75" thickBot="1" x14ac:dyDescent="0.3">
      <c r="A452" s="45">
        <v>2</v>
      </c>
      <c r="B452" s="74" t="s">
        <v>6</v>
      </c>
      <c r="C452" s="87" t="s">
        <v>205</v>
      </c>
      <c r="D452" s="74">
        <v>6</v>
      </c>
      <c r="E452" s="77"/>
      <c r="F452" s="77">
        <f t="shared" si="22"/>
        <v>0</v>
      </c>
    </row>
    <row r="453" spans="1:6" ht="45.75" thickBot="1" x14ac:dyDescent="0.3">
      <c r="A453" s="45">
        <v>3</v>
      </c>
      <c r="B453" s="74" t="s">
        <v>6</v>
      </c>
      <c r="C453" s="87" t="s">
        <v>172</v>
      </c>
      <c r="D453" s="74">
        <v>800</v>
      </c>
      <c r="E453" s="77"/>
      <c r="F453" s="77">
        <f t="shared" si="22"/>
        <v>0</v>
      </c>
    </row>
    <row r="454" spans="1:6" ht="45" x14ac:dyDescent="0.25">
      <c r="A454" s="45">
        <v>4</v>
      </c>
      <c r="B454" s="74" t="s">
        <v>6</v>
      </c>
      <c r="C454" s="87" t="s">
        <v>175</v>
      </c>
      <c r="D454" s="74">
        <v>40</v>
      </c>
      <c r="E454" s="77"/>
      <c r="F454" s="77">
        <f t="shared" si="22"/>
        <v>0</v>
      </c>
    </row>
    <row r="455" spans="1:6" ht="11.25" x14ac:dyDescent="0.25">
      <c r="A455" s="42"/>
      <c r="B455" s="42"/>
      <c r="C455" s="42"/>
      <c r="D455" s="42"/>
      <c r="E455" s="99"/>
      <c r="F455" s="43"/>
    </row>
    <row r="456" spans="1:6" ht="22.5" x14ac:dyDescent="0.25">
      <c r="A456" s="19" t="s">
        <v>7</v>
      </c>
      <c r="B456" s="19"/>
      <c r="C456" s="119" t="str">
        <f>A448&amp;" "&amp;C448</f>
        <v>SubCapítulo 16 PLANTA PRIMERA - TELECOMUNICACIONES Y CABLEADO ESTRUCTURADO (CAT 7)</v>
      </c>
      <c r="D456" s="119"/>
      <c r="E456" s="119"/>
      <c r="F456" s="20">
        <f>SUM(F451:F454)</f>
        <v>0</v>
      </c>
    </row>
    <row r="459" spans="1:6" ht="12.75" x14ac:dyDescent="0.25">
      <c r="A459" s="116" t="s">
        <v>208</v>
      </c>
      <c r="B459" s="116"/>
      <c r="C459" s="118" t="s">
        <v>78</v>
      </c>
      <c r="D459" s="118"/>
      <c r="E459" s="118"/>
      <c r="F459" s="118"/>
    </row>
    <row r="460" spans="1:6" ht="11.25" x14ac:dyDescent="0.25">
      <c r="A460" s="115" t="s">
        <v>112</v>
      </c>
      <c r="B460" s="115"/>
      <c r="C460" s="25" t="s">
        <v>111</v>
      </c>
      <c r="D460" s="25"/>
      <c r="E460" s="93"/>
      <c r="F460" s="24"/>
    </row>
    <row r="461" spans="1:6" ht="18" x14ac:dyDescent="0.25">
      <c r="A461" s="23">
        <v>1</v>
      </c>
      <c r="B461" s="2" t="s">
        <v>110</v>
      </c>
      <c r="C461" s="3" t="s">
        <v>109</v>
      </c>
      <c r="D461" s="4">
        <v>1</v>
      </c>
      <c r="F461" s="5">
        <f>D461*E461</f>
        <v>0</v>
      </c>
    </row>
    <row r="462" spans="1:6" x14ac:dyDescent="0.25">
      <c r="A462" s="23"/>
    </row>
    <row r="463" spans="1:6" ht="22.5" x14ac:dyDescent="0.25">
      <c r="A463" s="19" t="s">
        <v>7</v>
      </c>
      <c r="B463" s="19"/>
      <c r="C463" s="119" t="str">
        <f>A460&amp;" "&amp;C460</f>
        <v>SubCapítulo 17 IMPREVISTOS Y TRABAJOS COMPLEMENTARIOS A JUSTIFICAR</v>
      </c>
      <c r="D463" s="119"/>
      <c r="E463" s="119"/>
      <c r="F463" s="20">
        <f>F461</f>
        <v>0</v>
      </c>
    </row>
    <row r="465" spans="1:6" ht="12.75" x14ac:dyDescent="0.25">
      <c r="A465" s="116" t="s">
        <v>208</v>
      </c>
      <c r="B465" s="116"/>
      <c r="C465" s="118" t="s">
        <v>78</v>
      </c>
      <c r="D465" s="118"/>
      <c r="E465" s="118"/>
      <c r="F465" s="118"/>
    </row>
    <row r="466" spans="1:6" ht="11.25" x14ac:dyDescent="0.25">
      <c r="A466" s="115" t="s">
        <v>58</v>
      </c>
      <c r="B466" s="115"/>
      <c r="C466" s="25" t="s">
        <v>114</v>
      </c>
      <c r="D466" s="25"/>
      <c r="E466" s="93"/>
      <c r="F466" s="24"/>
    </row>
    <row r="467" spans="1:6" ht="54" x14ac:dyDescent="0.25">
      <c r="A467" s="23">
        <v>1</v>
      </c>
      <c r="B467" s="2" t="s">
        <v>110</v>
      </c>
      <c r="C467" s="3" t="s">
        <v>113</v>
      </c>
      <c r="D467" s="4">
        <v>1</v>
      </c>
      <c r="F467" s="5">
        <f>D467*E467</f>
        <v>0</v>
      </c>
    </row>
    <row r="468" spans="1:6" x14ac:dyDescent="0.25">
      <c r="A468" s="23"/>
      <c r="C468" s="1"/>
    </row>
    <row r="469" spans="1:6" ht="22.5" x14ac:dyDescent="0.25">
      <c r="A469" s="19" t="s">
        <v>7</v>
      </c>
      <c r="B469" s="19"/>
      <c r="C469" s="119" t="str">
        <f>A466&amp;" "&amp;C466</f>
        <v>SubCapítulo 14 LIMPIEZA FINAL OBRA</v>
      </c>
      <c r="D469" s="119"/>
      <c r="E469" s="119"/>
      <c r="F469" s="20">
        <f>F467</f>
        <v>0</v>
      </c>
    </row>
    <row r="471" spans="1:6" ht="12" x14ac:dyDescent="0.25">
      <c r="A471" s="39"/>
      <c r="B471" s="39"/>
      <c r="C471" s="39" t="s">
        <v>90</v>
      </c>
      <c r="D471" s="39"/>
      <c r="E471" s="101"/>
      <c r="F471" s="40">
        <f>SUM(F204+F217+F229+F238+F251+F265+F287+F312+F330+F343+F355+F367+F376+F385+F409+F429+F445+F456+F463+F469)</f>
        <v>0</v>
      </c>
    </row>
    <row r="474" spans="1:6" ht="12" x14ac:dyDescent="0.25">
      <c r="A474" s="30"/>
      <c r="B474" s="30"/>
      <c r="C474" s="30" t="s">
        <v>77</v>
      </c>
      <c r="D474" s="30"/>
      <c r="E474" s="109"/>
      <c r="F474" s="31">
        <f>F185</f>
        <v>0</v>
      </c>
    </row>
    <row r="476" spans="1:6" ht="12" x14ac:dyDescent="0.25">
      <c r="A476" s="30"/>
      <c r="B476" s="30"/>
      <c r="C476" s="30" t="s">
        <v>90</v>
      </c>
      <c r="D476" s="30"/>
      <c r="E476" s="109"/>
      <c r="F476" s="31">
        <f>F471</f>
        <v>0</v>
      </c>
    </row>
    <row r="478" spans="1:6" ht="15.75" x14ac:dyDescent="0.25">
      <c r="A478" s="37"/>
      <c r="B478" s="37"/>
      <c r="C478" s="41" t="s">
        <v>91</v>
      </c>
      <c r="D478" s="37"/>
      <c r="E478" s="110"/>
      <c r="F478" s="40">
        <f>F474+F476</f>
        <v>0</v>
      </c>
    </row>
  </sheetData>
  <mergeCells count="121">
    <mergeCell ref="C136:F136"/>
    <mergeCell ref="C145:F145"/>
    <mergeCell ref="C155:F155"/>
    <mergeCell ref="C187:F187"/>
    <mergeCell ref="C173:F173"/>
    <mergeCell ref="C177:E177"/>
    <mergeCell ref="C469:E469"/>
    <mergeCell ref="C459:F459"/>
    <mergeCell ref="C463:E463"/>
    <mergeCell ref="C179:F179"/>
    <mergeCell ref="C183:E183"/>
    <mergeCell ref="C465:F465"/>
    <mergeCell ref="C369:F369"/>
    <mergeCell ref="C378:F378"/>
    <mergeCell ref="C206:F206"/>
    <mergeCell ref="C231:F231"/>
    <mergeCell ref="C240:F240"/>
    <mergeCell ref="C253:F253"/>
    <mergeCell ref="C267:F267"/>
    <mergeCell ref="C345:F345"/>
    <mergeCell ref="C357:F357"/>
    <mergeCell ref="C332:F332"/>
    <mergeCell ref="C343:E343"/>
    <mergeCell ref="C330:E330"/>
    <mergeCell ref="C387:F387"/>
    <mergeCell ref="C289:F289"/>
    <mergeCell ref="C314:F314"/>
    <mergeCell ref="C118:F118"/>
    <mergeCell ref="A1:F1"/>
    <mergeCell ref="C3:F3"/>
    <mergeCell ref="C23:F23"/>
    <mergeCell ref="C34:F34"/>
    <mergeCell ref="C42:F42"/>
    <mergeCell ref="C50:F50"/>
    <mergeCell ref="C59:F59"/>
    <mergeCell ref="C67:F67"/>
    <mergeCell ref="C82:F82"/>
    <mergeCell ref="C100:F100"/>
    <mergeCell ref="C109:F109"/>
    <mergeCell ref="A83:B83"/>
    <mergeCell ref="A100:B100"/>
    <mergeCell ref="A101:B101"/>
    <mergeCell ref="A109:B109"/>
    <mergeCell ref="C219:F219"/>
    <mergeCell ref="C127:F127"/>
    <mergeCell ref="A110:B110"/>
    <mergeCell ref="A118:B118"/>
    <mergeCell ref="A119:B119"/>
    <mergeCell ref="A127:B127"/>
    <mergeCell ref="A128:B128"/>
    <mergeCell ref="C456:E456"/>
    <mergeCell ref="A3:B3"/>
    <mergeCell ref="A4:B4"/>
    <mergeCell ref="A23:B23"/>
    <mergeCell ref="A24:B24"/>
    <mergeCell ref="A34:B34"/>
    <mergeCell ref="A35:B35"/>
    <mergeCell ref="A42:B42"/>
    <mergeCell ref="A43:B43"/>
    <mergeCell ref="A50:B50"/>
    <mergeCell ref="A51:B51"/>
    <mergeCell ref="A59:B59"/>
    <mergeCell ref="A60:B60"/>
    <mergeCell ref="A67:B67"/>
    <mergeCell ref="A68:B68"/>
    <mergeCell ref="A82:B82"/>
    <mergeCell ref="C411:F411"/>
    <mergeCell ref="C431:F431"/>
    <mergeCell ref="C445:E445"/>
    <mergeCell ref="A156:B156"/>
    <mergeCell ref="A173:B173"/>
    <mergeCell ref="A174:B174"/>
    <mergeCell ref="A179:B179"/>
    <mergeCell ref="A180:B180"/>
    <mergeCell ref="A136:B136"/>
    <mergeCell ref="A137:B137"/>
    <mergeCell ref="A145:B145"/>
    <mergeCell ref="A146:B146"/>
    <mergeCell ref="A155:B155"/>
    <mergeCell ref="A220:B220"/>
    <mergeCell ref="A231:B231"/>
    <mergeCell ref="A232:B232"/>
    <mergeCell ref="A240:B240"/>
    <mergeCell ref="A241:B241"/>
    <mergeCell ref="A187:B187"/>
    <mergeCell ref="A188:B188"/>
    <mergeCell ref="A206:B206"/>
    <mergeCell ref="A207:B207"/>
    <mergeCell ref="A219:B219"/>
    <mergeCell ref="A290:B290"/>
    <mergeCell ref="A314:B314"/>
    <mergeCell ref="A315:B315"/>
    <mergeCell ref="A332:B332"/>
    <mergeCell ref="A333:B333"/>
    <mergeCell ref="A253:B253"/>
    <mergeCell ref="A254:B254"/>
    <mergeCell ref="A267:B267"/>
    <mergeCell ref="A268:B268"/>
    <mergeCell ref="A289:B289"/>
    <mergeCell ref="A370:B370"/>
    <mergeCell ref="A378:B378"/>
    <mergeCell ref="A379:B379"/>
    <mergeCell ref="A387:B387"/>
    <mergeCell ref="A388:B388"/>
    <mergeCell ref="A345:B345"/>
    <mergeCell ref="A346:B346"/>
    <mergeCell ref="A357:B357"/>
    <mergeCell ref="A358:B358"/>
    <mergeCell ref="A369:B369"/>
    <mergeCell ref="A460:B460"/>
    <mergeCell ref="A465:B465"/>
    <mergeCell ref="A466:B466"/>
    <mergeCell ref="A448:B448"/>
    <mergeCell ref="C448:E448"/>
    <mergeCell ref="A459:B459"/>
    <mergeCell ref="A411:B411"/>
    <mergeCell ref="A412:B412"/>
    <mergeCell ref="A431:B431"/>
    <mergeCell ref="A432:B432"/>
    <mergeCell ref="A447:B447"/>
    <mergeCell ref="C447:F44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80A0D55CE2DB4EBD872BDD0B733C47" ma:contentTypeVersion="18" ma:contentTypeDescription="Crear nuevo documento." ma:contentTypeScope="" ma:versionID="4552148ec849062037aea2f152ccb243">
  <xsd:schema xmlns:xsd="http://www.w3.org/2001/XMLSchema" xmlns:xs="http://www.w3.org/2001/XMLSchema" xmlns:p="http://schemas.microsoft.com/office/2006/metadata/properties" xmlns:ns2="74d71438-6911-4910-9942-66aea097cd67" xmlns:ns3="3ecf1f3c-7095-4170-956c-9bb078c8fd0e" targetNamespace="http://schemas.microsoft.com/office/2006/metadata/properties" ma:root="true" ma:fieldsID="495089aebecb339286ee9efed5dc91c2" ns2:_="" ns3:_="">
    <xsd:import namespace="74d71438-6911-4910-9942-66aea097cd67"/>
    <xsd:import namespace="3ecf1f3c-7095-4170-956c-9bb078c8fd0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d71438-6911-4910-9942-66aea097cd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d75205c-aeec-4ffd-b8da-7772a674f8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cf1f3c-7095-4170-956c-9bb078c8fd0e"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69e2c3b3-7236-4822-824f-366ac4e83cec}" ma:internalName="TaxCatchAll" ma:showField="CatchAllData" ma:web="3ecf1f3c-7095-4170-956c-9bb078c8fd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ecf1f3c-7095-4170-956c-9bb078c8fd0e" xsi:nil="true"/>
    <lcf76f155ced4ddcb4097134ff3c332f xmlns="74d71438-6911-4910-9942-66aea097cd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8A1CE6C-BFB6-4331-906D-DE976A4D18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d71438-6911-4910-9942-66aea097cd67"/>
    <ds:schemaRef ds:uri="3ecf1f3c-7095-4170-956c-9bb078c8fd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2334CC-7C3E-406C-83E7-9CB1243C7EB3}">
  <ds:schemaRefs>
    <ds:schemaRef ds:uri="http://schemas.microsoft.com/sharepoint/v3/contenttype/forms"/>
  </ds:schemaRefs>
</ds:datastoreItem>
</file>

<file path=customXml/itemProps3.xml><?xml version="1.0" encoding="utf-8"?>
<ds:datastoreItem xmlns:ds="http://schemas.openxmlformats.org/officeDocument/2006/customXml" ds:itemID="{E613A278-D7E1-410B-A729-3FAE2F6FD238}">
  <ds:schemaRefs>
    <ds:schemaRef ds:uri="http://schemas.microsoft.com/office/2006/metadata/properties"/>
    <ds:schemaRef ds:uri="http://schemas.microsoft.com/office/infopath/2007/PartnerControls"/>
    <ds:schemaRef ds:uri="3ecf1f3c-7095-4170-956c-9bb078c8fd0e"/>
    <ds:schemaRef ds:uri="74d71438-6911-4910-9942-66aea097cd67"/>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vt:i4>
      </vt:variant>
    </vt:vector>
  </HeadingPairs>
  <TitlesOfParts>
    <vt:vector size="1" baseType="lpstr">
      <vt:lpstr>Mediciones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2025-07-28T20:20:21Z</dcterms:created>
  <dcterms:modified xsi:type="dcterms:W3CDTF">2025-12-22T14:06:30Z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0x0101001180A0D55CE2DB4EBD872BDD0B733C47</vt:lpwstr>
  </property>
  <property fmtid="{D5CDD505-2E9C-101B-9397-08002B2CF9AE}" pid="3" name="MediaServiceImageTags">
    <vt:lpwstr/>
  </property>
</Properties>
</file>